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ynek\Downloads\"/>
    </mc:Choice>
  </mc:AlternateContent>
  <bookViews>
    <workbookView xWindow="0" yWindow="0" windowWidth="23040" windowHeight="9336" activeTab="1"/>
  </bookViews>
  <sheets>
    <sheet name="Odkazy" sheetId="1" r:id="rId1"/>
    <sheet name="Odkazy-2" sheetId="2" r:id="rId2"/>
  </sheets>
  <definedNames>
    <definedName name="Daň">Odkazy!$AA$1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3" i="2"/>
  <c r="F103" i="2"/>
  <c r="G4" i="2"/>
  <c r="G5" i="2"/>
  <c r="G6" i="2"/>
  <c r="G7" i="2"/>
  <c r="G8" i="2"/>
  <c r="G9" i="2"/>
  <c r="G105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A4" i="2"/>
  <c r="B4" i="2"/>
  <c r="C4" i="2"/>
  <c r="D4" i="2"/>
  <c r="A5" i="2"/>
  <c r="B5" i="2"/>
  <c r="C5" i="2"/>
  <c r="D5" i="2"/>
  <c r="A6" i="2"/>
  <c r="B6" i="2"/>
  <c r="C6" i="2"/>
  <c r="D6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A25" i="2"/>
  <c r="B25" i="2"/>
  <c r="C25" i="2"/>
  <c r="D25" i="2"/>
  <c r="A26" i="2"/>
  <c r="B26" i="2"/>
  <c r="C26" i="2"/>
  <c r="D26" i="2"/>
  <c r="A27" i="2"/>
  <c r="B27" i="2"/>
  <c r="C27" i="2"/>
  <c r="D27" i="2"/>
  <c r="A28" i="2"/>
  <c r="B28" i="2"/>
  <c r="C28" i="2"/>
  <c r="D28" i="2"/>
  <c r="A29" i="2"/>
  <c r="B29" i="2"/>
  <c r="C29" i="2"/>
  <c r="D29" i="2"/>
  <c r="A30" i="2"/>
  <c r="B30" i="2"/>
  <c r="C30" i="2"/>
  <c r="D30" i="2"/>
  <c r="A31" i="2"/>
  <c r="B31" i="2"/>
  <c r="C31" i="2"/>
  <c r="D31" i="2"/>
  <c r="A32" i="2"/>
  <c r="B32" i="2"/>
  <c r="C32" i="2"/>
  <c r="D32" i="2"/>
  <c r="A33" i="2"/>
  <c r="B33" i="2"/>
  <c r="C33" i="2"/>
  <c r="D33" i="2"/>
  <c r="A34" i="2"/>
  <c r="B34" i="2"/>
  <c r="C34" i="2"/>
  <c r="D34" i="2"/>
  <c r="A35" i="2"/>
  <c r="B35" i="2"/>
  <c r="C35" i="2"/>
  <c r="D35" i="2"/>
  <c r="A36" i="2"/>
  <c r="B36" i="2"/>
  <c r="C36" i="2"/>
  <c r="D36" i="2"/>
  <c r="A37" i="2"/>
  <c r="B37" i="2"/>
  <c r="C37" i="2"/>
  <c r="D37" i="2"/>
  <c r="A38" i="2"/>
  <c r="B38" i="2"/>
  <c r="C38" i="2"/>
  <c r="D38" i="2"/>
  <c r="A39" i="2"/>
  <c r="B39" i="2"/>
  <c r="C39" i="2"/>
  <c r="D39" i="2"/>
  <c r="A40" i="2"/>
  <c r="B40" i="2"/>
  <c r="C40" i="2"/>
  <c r="D40" i="2"/>
  <c r="A41" i="2"/>
  <c r="B41" i="2"/>
  <c r="C41" i="2"/>
  <c r="D41" i="2"/>
  <c r="A42" i="2"/>
  <c r="B42" i="2"/>
  <c r="C42" i="2"/>
  <c r="D42" i="2"/>
  <c r="A43" i="2"/>
  <c r="B43" i="2"/>
  <c r="C43" i="2"/>
  <c r="D43" i="2"/>
  <c r="A44" i="2"/>
  <c r="B44" i="2"/>
  <c r="C44" i="2"/>
  <c r="D44" i="2"/>
  <c r="A45" i="2"/>
  <c r="B45" i="2"/>
  <c r="C45" i="2"/>
  <c r="D45" i="2"/>
  <c r="A46" i="2"/>
  <c r="B46" i="2"/>
  <c r="C46" i="2"/>
  <c r="D46" i="2"/>
  <c r="A47" i="2"/>
  <c r="B47" i="2"/>
  <c r="C47" i="2"/>
  <c r="D47" i="2"/>
  <c r="A48" i="2"/>
  <c r="B48" i="2"/>
  <c r="C48" i="2"/>
  <c r="D48" i="2"/>
  <c r="A49" i="2"/>
  <c r="B49" i="2"/>
  <c r="C49" i="2"/>
  <c r="D49" i="2"/>
  <c r="A50" i="2"/>
  <c r="B50" i="2"/>
  <c r="C50" i="2"/>
  <c r="D50" i="2"/>
  <c r="A51" i="2"/>
  <c r="B51" i="2"/>
  <c r="C51" i="2"/>
  <c r="D51" i="2"/>
  <c r="A52" i="2"/>
  <c r="B52" i="2"/>
  <c r="C52" i="2"/>
  <c r="D52" i="2"/>
  <c r="A53" i="2"/>
  <c r="B53" i="2"/>
  <c r="C53" i="2"/>
  <c r="D53" i="2"/>
  <c r="A54" i="2"/>
  <c r="B54" i="2"/>
  <c r="C54" i="2"/>
  <c r="D54" i="2"/>
  <c r="A55" i="2"/>
  <c r="B55" i="2"/>
  <c r="C55" i="2"/>
  <c r="D55" i="2"/>
  <c r="A56" i="2"/>
  <c r="B56" i="2"/>
  <c r="C56" i="2"/>
  <c r="D56" i="2"/>
  <c r="A57" i="2"/>
  <c r="B57" i="2"/>
  <c r="C57" i="2"/>
  <c r="D57" i="2"/>
  <c r="A58" i="2"/>
  <c r="B58" i="2"/>
  <c r="C58" i="2"/>
  <c r="D58" i="2"/>
  <c r="A59" i="2"/>
  <c r="B59" i="2"/>
  <c r="C59" i="2"/>
  <c r="D59" i="2"/>
  <c r="A60" i="2"/>
  <c r="B60" i="2"/>
  <c r="C60" i="2"/>
  <c r="D60" i="2"/>
  <c r="A61" i="2"/>
  <c r="B61" i="2"/>
  <c r="C61" i="2"/>
  <c r="D61" i="2"/>
  <c r="A62" i="2"/>
  <c r="B62" i="2"/>
  <c r="C62" i="2"/>
  <c r="D62" i="2"/>
  <c r="A63" i="2"/>
  <c r="B63" i="2"/>
  <c r="C63" i="2"/>
  <c r="D63" i="2"/>
  <c r="A64" i="2"/>
  <c r="B64" i="2"/>
  <c r="C64" i="2"/>
  <c r="D64" i="2"/>
  <c r="A65" i="2"/>
  <c r="B65" i="2"/>
  <c r="C65" i="2"/>
  <c r="D65" i="2"/>
  <c r="A66" i="2"/>
  <c r="B66" i="2"/>
  <c r="C66" i="2"/>
  <c r="D66" i="2"/>
  <c r="A67" i="2"/>
  <c r="B67" i="2"/>
  <c r="C67" i="2"/>
  <c r="D67" i="2"/>
  <c r="A68" i="2"/>
  <c r="B68" i="2"/>
  <c r="C68" i="2"/>
  <c r="D68" i="2"/>
  <c r="A69" i="2"/>
  <c r="B69" i="2"/>
  <c r="C69" i="2"/>
  <c r="D69" i="2"/>
  <c r="A70" i="2"/>
  <c r="B70" i="2"/>
  <c r="C70" i="2"/>
  <c r="D70" i="2"/>
  <c r="A71" i="2"/>
  <c r="B71" i="2"/>
  <c r="C71" i="2"/>
  <c r="D71" i="2"/>
  <c r="A72" i="2"/>
  <c r="B72" i="2"/>
  <c r="C72" i="2"/>
  <c r="D72" i="2"/>
  <c r="A73" i="2"/>
  <c r="B73" i="2"/>
  <c r="C73" i="2"/>
  <c r="D73" i="2"/>
  <c r="A74" i="2"/>
  <c r="B74" i="2"/>
  <c r="C74" i="2"/>
  <c r="D74" i="2"/>
  <c r="A75" i="2"/>
  <c r="B75" i="2"/>
  <c r="C75" i="2"/>
  <c r="D75" i="2"/>
  <c r="A76" i="2"/>
  <c r="B76" i="2"/>
  <c r="C76" i="2"/>
  <c r="D76" i="2"/>
  <c r="A77" i="2"/>
  <c r="B77" i="2"/>
  <c r="C77" i="2"/>
  <c r="D77" i="2"/>
  <c r="A78" i="2"/>
  <c r="B78" i="2"/>
  <c r="C78" i="2"/>
  <c r="D78" i="2"/>
  <c r="A79" i="2"/>
  <c r="B79" i="2"/>
  <c r="C79" i="2"/>
  <c r="D79" i="2"/>
  <c r="A80" i="2"/>
  <c r="B80" i="2"/>
  <c r="C80" i="2"/>
  <c r="D80" i="2"/>
  <c r="A81" i="2"/>
  <c r="B81" i="2"/>
  <c r="C81" i="2"/>
  <c r="D81" i="2"/>
  <c r="A82" i="2"/>
  <c r="B82" i="2"/>
  <c r="C82" i="2"/>
  <c r="D82" i="2"/>
  <c r="A83" i="2"/>
  <c r="B83" i="2"/>
  <c r="C83" i="2"/>
  <c r="D83" i="2"/>
  <c r="A84" i="2"/>
  <c r="B84" i="2"/>
  <c r="C84" i="2"/>
  <c r="D84" i="2"/>
  <c r="A85" i="2"/>
  <c r="B85" i="2"/>
  <c r="C85" i="2"/>
  <c r="D85" i="2"/>
  <c r="A86" i="2"/>
  <c r="B86" i="2"/>
  <c r="C86" i="2"/>
  <c r="D86" i="2"/>
  <c r="A87" i="2"/>
  <c r="B87" i="2"/>
  <c r="C87" i="2"/>
  <c r="D87" i="2"/>
  <c r="A88" i="2"/>
  <c r="B88" i="2"/>
  <c r="C88" i="2"/>
  <c r="D88" i="2"/>
  <c r="A89" i="2"/>
  <c r="B89" i="2"/>
  <c r="C89" i="2"/>
  <c r="D89" i="2"/>
  <c r="A90" i="2"/>
  <c r="B90" i="2"/>
  <c r="C90" i="2"/>
  <c r="D90" i="2"/>
  <c r="A91" i="2"/>
  <c r="B91" i="2"/>
  <c r="C91" i="2"/>
  <c r="D91" i="2"/>
  <c r="A92" i="2"/>
  <c r="B92" i="2"/>
  <c r="C92" i="2"/>
  <c r="D92" i="2"/>
  <c r="A93" i="2"/>
  <c r="B93" i="2"/>
  <c r="C93" i="2"/>
  <c r="D93" i="2"/>
  <c r="A94" i="2"/>
  <c r="B94" i="2"/>
  <c r="C94" i="2"/>
  <c r="D94" i="2"/>
  <c r="A95" i="2"/>
  <c r="B95" i="2"/>
  <c r="C95" i="2"/>
  <c r="D95" i="2"/>
  <c r="A96" i="2"/>
  <c r="B96" i="2"/>
  <c r="C96" i="2"/>
  <c r="D96" i="2"/>
  <c r="A97" i="2"/>
  <c r="B97" i="2"/>
  <c r="C97" i="2"/>
  <c r="D97" i="2"/>
  <c r="A98" i="2"/>
  <c r="B98" i="2"/>
  <c r="C98" i="2"/>
  <c r="D98" i="2"/>
  <c r="A99" i="2"/>
  <c r="B99" i="2"/>
  <c r="C99" i="2"/>
  <c r="D99" i="2"/>
  <c r="A100" i="2"/>
  <c r="B100" i="2"/>
  <c r="C100" i="2"/>
  <c r="D100" i="2"/>
  <c r="A101" i="2"/>
  <c r="B101" i="2"/>
  <c r="C101" i="2"/>
  <c r="D101" i="2"/>
  <c r="A102" i="2"/>
  <c r="B102" i="2"/>
  <c r="C102" i="2"/>
  <c r="D102" i="2"/>
  <c r="B114" i="1"/>
  <c r="B113" i="1"/>
  <c r="B110" i="1"/>
  <c r="B109" i="1"/>
  <c r="AD7" i="1"/>
  <c r="AC7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G103" i="2" l="1"/>
  <c r="G35" i="1" l="1"/>
  <c r="I35" i="1" s="1"/>
  <c r="E35" i="1"/>
  <c r="E32" i="2" s="1"/>
  <c r="G34" i="1"/>
  <c r="J34" i="1" s="1"/>
  <c r="E34" i="1"/>
  <c r="E31" i="2" s="1"/>
  <c r="G33" i="1"/>
  <c r="J33" i="1" s="1"/>
  <c r="E33" i="1"/>
  <c r="E30" i="2" s="1"/>
  <c r="G32" i="1"/>
  <c r="J32" i="1" s="1"/>
  <c r="E32" i="1"/>
  <c r="E29" i="2" s="1"/>
  <c r="G31" i="1"/>
  <c r="J31" i="1" s="1"/>
  <c r="E31" i="1"/>
  <c r="E28" i="2" s="1"/>
  <c r="G30" i="1"/>
  <c r="J30" i="1" s="1"/>
  <c r="E30" i="1"/>
  <c r="E27" i="2" s="1"/>
  <c r="G29" i="1"/>
  <c r="J29" i="1" s="1"/>
  <c r="E29" i="1"/>
  <c r="E26" i="2" s="1"/>
  <c r="G28" i="1"/>
  <c r="J28" i="1" s="1"/>
  <c r="E28" i="1"/>
  <c r="E25" i="2" s="1"/>
  <c r="G27" i="1"/>
  <c r="I27" i="1" s="1"/>
  <c r="E27" i="1"/>
  <c r="E24" i="2" s="1"/>
  <c r="G26" i="1"/>
  <c r="J26" i="1" s="1"/>
  <c r="E26" i="1"/>
  <c r="E23" i="2" s="1"/>
  <c r="G25" i="1"/>
  <c r="J25" i="1" s="1"/>
  <c r="E25" i="1"/>
  <c r="E22" i="2" s="1"/>
  <c r="G24" i="1"/>
  <c r="J24" i="1" s="1"/>
  <c r="E24" i="1"/>
  <c r="E21" i="2" s="1"/>
  <c r="G23" i="1"/>
  <c r="J23" i="1" s="1"/>
  <c r="E23" i="1"/>
  <c r="E20" i="2" s="1"/>
  <c r="G22" i="1"/>
  <c r="J22" i="1" s="1"/>
  <c r="E22" i="1"/>
  <c r="E19" i="2" s="1"/>
  <c r="G21" i="1"/>
  <c r="J21" i="1" s="1"/>
  <c r="E21" i="1"/>
  <c r="E18" i="2" s="1"/>
  <c r="G20" i="1"/>
  <c r="J20" i="1" s="1"/>
  <c r="E20" i="1"/>
  <c r="E17" i="2" s="1"/>
  <c r="G19" i="1"/>
  <c r="I19" i="1" s="1"/>
  <c r="E19" i="1"/>
  <c r="E16" i="2" s="1"/>
  <c r="G18" i="1"/>
  <c r="J18" i="1" s="1"/>
  <c r="E18" i="1"/>
  <c r="E15" i="2" s="1"/>
  <c r="G17" i="1"/>
  <c r="J17" i="1" s="1"/>
  <c r="E17" i="1"/>
  <c r="E14" i="2" s="1"/>
  <c r="G16" i="1"/>
  <c r="J16" i="1" s="1"/>
  <c r="E16" i="1"/>
  <c r="E13" i="2" s="1"/>
  <c r="G15" i="1"/>
  <c r="J15" i="1" s="1"/>
  <c r="E15" i="1"/>
  <c r="E12" i="2" s="1"/>
  <c r="G14" i="1"/>
  <c r="J14" i="1" s="1"/>
  <c r="E14" i="1"/>
  <c r="E11" i="2" s="1"/>
  <c r="G13" i="1"/>
  <c r="J13" i="1" s="1"/>
  <c r="E13" i="1"/>
  <c r="E10" i="2" s="1"/>
  <c r="G12" i="1"/>
  <c r="J12" i="1" s="1"/>
  <c r="E12" i="1"/>
  <c r="E9" i="2" s="1"/>
  <c r="G11" i="1"/>
  <c r="I11" i="1" s="1"/>
  <c r="E11" i="1"/>
  <c r="E8" i="2" s="1"/>
  <c r="G10" i="1"/>
  <c r="J10" i="1" s="1"/>
  <c r="E10" i="1"/>
  <c r="E7" i="2" s="1"/>
  <c r="G9" i="1"/>
  <c r="I9" i="1" s="1"/>
  <c r="E9" i="1"/>
  <c r="E6" i="2" s="1"/>
  <c r="G8" i="1"/>
  <c r="J8" i="1" s="1"/>
  <c r="E8" i="1"/>
  <c r="E5" i="2" s="1"/>
  <c r="G7" i="1"/>
  <c r="J7" i="1" s="1"/>
  <c r="E7" i="1"/>
  <c r="E4" i="2" s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N105" i="1"/>
  <c r="L105" i="1"/>
  <c r="G105" i="1"/>
  <c r="J105" i="1" s="1"/>
  <c r="E105" i="1"/>
  <c r="E102" i="2" s="1"/>
  <c r="N104" i="1"/>
  <c r="L104" i="1"/>
  <c r="G104" i="1"/>
  <c r="I104" i="1" s="1"/>
  <c r="E104" i="1"/>
  <c r="E101" i="2" s="1"/>
  <c r="N103" i="1"/>
  <c r="L103" i="1"/>
  <c r="G103" i="1"/>
  <c r="I103" i="1" s="1"/>
  <c r="E103" i="1"/>
  <c r="E100" i="2" s="1"/>
  <c r="N102" i="1"/>
  <c r="L102" i="1"/>
  <c r="G102" i="1"/>
  <c r="J102" i="1" s="1"/>
  <c r="E102" i="1"/>
  <c r="E99" i="2" s="1"/>
  <c r="N101" i="1"/>
  <c r="L101" i="1"/>
  <c r="G101" i="1"/>
  <c r="I101" i="1" s="1"/>
  <c r="E101" i="1"/>
  <c r="E98" i="2" s="1"/>
  <c r="N100" i="1"/>
  <c r="L100" i="1"/>
  <c r="G100" i="1"/>
  <c r="I100" i="1" s="1"/>
  <c r="E100" i="1"/>
  <c r="E97" i="2" s="1"/>
  <c r="N99" i="1"/>
  <c r="L99" i="1"/>
  <c r="G99" i="1"/>
  <c r="J99" i="1" s="1"/>
  <c r="E99" i="1"/>
  <c r="E96" i="2" s="1"/>
  <c r="N98" i="1"/>
  <c r="L98" i="1"/>
  <c r="G98" i="1"/>
  <c r="J98" i="1" s="1"/>
  <c r="E98" i="1"/>
  <c r="E95" i="2" s="1"/>
  <c r="N97" i="1"/>
  <c r="L97" i="1"/>
  <c r="G97" i="1"/>
  <c r="J97" i="1" s="1"/>
  <c r="E97" i="1"/>
  <c r="E94" i="2" s="1"/>
  <c r="N96" i="1"/>
  <c r="L96" i="1"/>
  <c r="G96" i="1"/>
  <c r="J96" i="1" s="1"/>
  <c r="E96" i="1"/>
  <c r="E93" i="2" s="1"/>
  <c r="N95" i="1"/>
  <c r="L95" i="1"/>
  <c r="G95" i="1"/>
  <c r="J95" i="1" s="1"/>
  <c r="E95" i="1"/>
  <c r="E92" i="2" s="1"/>
  <c r="N94" i="1"/>
  <c r="L94" i="1"/>
  <c r="G94" i="1"/>
  <c r="J94" i="1" s="1"/>
  <c r="E94" i="1"/>
  <c r="E91" i="2" s="1"/>
  <c r="N93" i="1"/>
  <c r="L93" i="1"/>
  <c r="G93" i="1"/>
  <c r="I93" i="1" s="1"/>
  <c r="E93" i="1"/>
  <c r="E90" i="2" s="1"/>
  <c r="N92" i="1"/>
  <c r="L92" i="1"/>
  <c r="G92" i="1"/>
  <c r="I92" i="1" s="1"/>
  <c r="E92" i="1"/>
  <c r="E89" i="2" s="1"/>
  <c r="N91" i="1"/>
  <c r="L91" i="1"/>
  <c r="G91" i="1"/>
  <c r="J91" i="1" s="1"/>
  <c r="E91" i="1"/>
  <c r="E88" i="2" s="1"/>
  <c r="N90" i="1"/>
  <c r="L90" i="1"/>
  <c r="G90" i="1"/>
  <c r="J90" i="1" s="1"/>
  <c r="E90" i="1"/>
  <c r="E87" i="2" s="1"/>
  <c r="N89" i="1"/>
  <c r="L89" i="1"/>
  <c r="G89" i="1"/>
  <c r="J89" i="1" s="1"/>
  <c r="E89" i="1"/>
  <c r="E86" i="2" s="1"/>
  <c r="N88" i="1"/>
  <c r="L88" i="1"/>
  <c r="G88" i="1"/>
  <c r="J88" i="1" s="1"/>
  <c r="E88" i="1"/>
  <c r="E85" i="2" s="1"/>
  <c r="N87" i="1"/>
  <c r="L87" i="1"/>
  <c r="G87" i="1"/>
  <c r="J87" i="1" s="1"/>
  <c r="E87" i="1"/>
  <c r="E84" i="2" s="1"/>
  <c r="N86" i="1"/>
  <c r="L86" i="1"/>
  <c r="G86" i="1"/>
  <c r="J86" i="1" s="1"/>
  <c r="E86" i="1"/>
  <c r="E83" i="2" s="1"/>
  <c r="N85" i="1"/>
  <c r="L85" i="1"/>
  <c r="G85" i="1"/>
  <c r="I85" i="1" s="1"/>
  <c r="E85" i="1"/>
  <c r="E82" i="2" s="1"/>
  <c r="N84" i="1"/>
  <c r="L84" i="1"/>
  <c r="G84" i="1"/>
  <c r="J84" i="1" s="1"/>
  <c r="E84" i="1"/>
  <c r="E81" i="2" s="1"/>
  <c r="N83" i="1"/>
  <c r="L83" i="1"/>
  <c r="G83" i="1"/>
  <c r="J83" i="1" s="1"/>
  <c r="E83" i="1"/>
  <c r="E80" i="2" s="1"/>
  <c r="N82" i="1"/>
  <c r="L82" i="1"/>
  <c r="G82" i="1"/>
  <c r="J82" i="1" s="1"/>
  <c r="E82" i="1"/>
  <c r="E79" i="2" s="1"/>
  <c r="N81" i="1"/>
  <c r="L81" i="1"/>
  <c r="G81" i="1"/>
  <c r="J81" i="1" s="1"/>
  <c r="E81" i="1"/>
  <c r="E78" i="2" s="1"/>
  <c r="N80" i="1"/>
  <c r="L80" i="1"/>
  <c r="G80" i="1"/>
  <c r="J80" i="1" s="1"/>
  <c r="E80" i="1"/>
  <c r="E77" i="2" s="1"/>
  <c r="N79" i="1"/>
  <c r="L79" i="1"/>
  <c r="G79" i="1"/>
  <c r="I79" i="1" s="1"/>
  <c r="E79" i="1"/>
  <c r="E76" i="2" s="1"/>
  <c r="N78" i="1"/>
  <c r="L78" i="1"/>
  <c r="G78" i="1"/>
  <c r="J78" i="1" s="1"/>
  <c r="E78" i="1"/>
  <c r="E75" i="2" s="1"/>
  <c r="N77" i="1"/>
  <c r="L77" i="1"/>
  <c r="G77" i="1"/>
  <c r="I77" i="1" s="1"/>
  <c r="E77" i="1"/>
  <c r="E74" i="2" s="1"/>
  <c r="N76" i="1"/>
  <c r="L76" i="1"/>
  <c r="G76" i="1"/>
  <c r="J76" i="1" s="1"/>
  <c r="E76" i="1"/>
  <c r="E73" i="2" s="1"/>
  <c r="N75" i="1"/>
  <c r="L75" i="1"/>
  <c r="G75" i="1"/>
  <c r="J75" i="1" s="1"/>
  <c r="E75" i="1"/>
  <c r="E72" i="2" s="1"/>
  <c r="N74" i="1"/>
  <c r="L74" i="1"/>
  <c r="G74" i="1"/>
  <c r="J74" i="1" s="1"/>
  <c r="E74" i="1"/>
  <c r="E71" i="2" s="1"/>
  <c r="N73" i="1"/>
  <c r="L73" i="1"/>
  <c r="G73" i="1"/>
  <c r="J73" i="1" s="1"/>
  <c r="E73" i="1"/>
  <c r="E70" i="2" s="1"/>
  <c r="N72" i="1"/>
  <c r="L72" i="1"/>
  <c r="G72" i="1"/>
  <c r="J72" i="1" s="1"/>
  <c r="E72" i="1"/>
  <c r="E69" i="2" s="1"/>
  <c r="N71" i="1"/>
  <c r="L71" i="1"/>
  <c r="G71" i="1"/>
  <c r="J71" i="1" s="1"/>
  <c r="E71" i="1"/>
  <c r="E68" i="2" s="1"/>
  <c r="N70" i="1"/>
  <c r="L70" i="1"/>
  <c r="G70" i="1"/>
  <c r="J70" i="1" s="1"/>
  <c r="E70" i="1"/>
  <c r="E67" i="2" s="1"/>
  <c r="N69" i="1"/>
  <c r="L69" i="1"/>
  <c r="G69" i="1"/>
  <c r="I69" i="1" s="1"/>
  <c r="E69" i="1"/>
  <c r="E66" i="2" s="1"/>
  <c r="N68" i="1"/>
  <c r="L68" i="1"/>
  <c r="G68" i="1"/>
  <c r="J68" i="1" s="1"/>
  <c r="E68" i="1"/>
  <c r="E65" i="2" s="1"/>
  <c r="N67" i="1"/>
  <c r="L67" i="1"/>
  <c r="G67" i="1"/>
  <c r="J67" i="1" s="1"/>
  <c r="E67" i="1"/>
  <c r="E64" i="2" s="1"/>
  <c r="N66" i="1"/>
  <c r="L66" i="1"/>
  <c r="G66" i="1"/>
  <c r="J66" i="1" s="1"/>
  <c r="E66" i="1"/>
  <c r="E63" i="2" s="1"/>
  <c r="N65" i="1"/>
  <c r="L65" i="1"/>
  <c r="G65" i="1"/>
  <c r="J65" i="1" s="1"/>
  <c r="E65" i="1"/>
  <c r="E62" i="2" s="1"/>
  <c r="N64" i="1"/>
  <c r="L64" i="1"/>
  <c r="G64" i="1"/>
  <c r="J64" i="1" s="1"/>
  <c r="E64" i="1"/>
  <c r="E61" i="2" s="1"/>
  <c r="N63" i="1"/>
  <c r="L63" i="1"/>
  <c r="G63" i="1"/>
  <c r="J63" i="1" s="1"/>
  <c r="E63" i="1"/>
  <c r="E60" i="2" s="1"/>
  <c r="N62" i="1"/>
  <c r="L62" i="1"/>
  <c r="G62" i="1"/>
  <c r="J62" i="1" s="1"/>
  <c r="E62" i="1"/>
  <c r="E59" i="2" s="1"/>
  <c r="N61" i="1"/>
  <c r="L61" i="1"/>
  <c r="G61" i="1"/>
  <c r="I61" i="1" s="1"/>
  <c r="E61" i="1"/>
  <c r="E58" i="2" s="1"/>
  <c r="N60" i="1"/>
  <c r="L60" i="1"/>
  <c r="G60" i="1"/>
  <c r="J60" i="1" s="1"/>
  <c r="E60" i="1"/>
  <c r="E57" i="2" s="1"/>
  <c r="N59" i="1"/>
  <c r="L59" i="1"/>
  <c r="G59" i="1"/>
  <c r="J59" i="1" s="1"/>
  <c r="E59" i="1"/>
  <c r="E56" i="2" s="1"/>
  <c r="N58" i="1"/>
  <c r="L58" i="1"/>
  <c r="G58" i="1"/>
  <c r="J58" i="1" s="1"/>
  <c r="E58" i="1"/>
  <c r="E55" i="2" s="1"/>
  <c r="N57" i="1"/>
  <c r="L57" i="1"/>
  <c r="G57" i="1"/>
  <c r="J57" i="1" s="1"/>
  <c r="E57" i="1"/>
  <c r="E54" i="2" s="1"/>
  <c r="N56" i="1"/>
  <c r="L56" i="1"/>
  <c r="G56" i="1"/>
  <c r="J56" i="1" s="1"/>
  <c r="E56" i="1"/>
  <c r="E53" i="2" s="1"/>
  <c r="N55" i="1"/>
  <c r="L55" i="1"/>
  <c r="G55" i="1"/>
  <c r="J55" i="1" s="1"/>
  <c r="E55" i="1"/>
  <c r="E52" i="2" s="1"/>
  <c r="N54" i="1"/>
  <c r="L54" i="1"/>
  <c r="G54" i="1"/>
  <c r="J54" i="1" s="1"/>
  <c r="E54" i="1"/>
  <c r="E51" i="2" s="1"/>
  <c r="N53" i="1"/>
  <c r="L53" i="1"/>
  <c r="G53" i="1"/>
  <c r="I53" i="1" s="1"/>
  <c r="E53" i="1"/>
  <c r="E50" i="2" s="1"/>
  <c r="N52" i="1"/>
  <c r="L52" i="1"/>
  <c r="G52" i="1"/>
  <c r="J52" i="1" s="1"/>
  <c r="E52" i="1"/>
  <c r="E49" i="2" s="1"/>
  <c r="N51" i="1"/>
  <c r="L51" i="1"/>
  <c r="G51" i="1"/>
  <c r="J51" i="1" s="1"/>
  <c r="E51" i="1"/>
  <c r="E48" i="2" s="1"/>
  <c r="N50" i="1"/>
  <c r="L50" i="1"/>
  <c r="G50" i="1"/>
  <c r="J50" i="1" s="1"/>
  <c r="E50" i="1"/>
  <c r="E47" i="2" s="1"/>
  <c r="N49" i="1"/>
  <c r="L49" i="1"/>
  <c r="G49" i="1"/>
  <c r="J49" i="1" s="1"/>
  <c r="E49" i="1"/>
  <c r="E46" i="2" s="1"/>
  <c r="N48" i="1"/>
  <c r="L48" i="1"/>
  <c r="G48" i="1"/>
  <c r="J48" i="1" s="1"/>
  <c r="E48" i="1"/>
  <c r="E45" i="2" s="1"/>
  <c r="N47" i="1"/>
  <c r="L47" i="1"/>
  <c r="G47" i="1"/>
  <c r="J47" i="1" s="1"/>
  <c r="E47" i="1"/>
  <c r="E44" i="2" s="1"/>
  <c r="N46" i="1"/>
  <c r="L46" i="1"/>
  <c r="G46" i="1"/>
  <c r="J46" i="1" s="1"/>
  <c r="E46" i="1"/>
  <c r="E43" i="2" s="1"/>
  <c r="N45" i="1"/>
  <c r="L45" i="1"/>
  <c r="G45" i="1"/>
  <c r="I45" i="1" s="1"/>
  <c r="E45" i="1"/>
  <c r="E42" i="2" s="1"/>
  <c r="N44" i="1"/>
  <c r="L44" i="1"/>
  <c r="G44" i="1"/>
  <c r="J44" i="1" s="1"/>
  <c r="E44" i="1"/>
  <c r="E41" i="2" s="1"/>
  <c r="N43" i="1"/>
  <c r="L43" i="1"/>
  <c r="G43" i="1"/>
  <c r="J43" i="1" s="1"/>
  <c r="E43" i="1"/>
  <c r="E40" i="2" s="1"/>
  <c r="N42" i="1"/>
  <c r="L42" i="1"/>
  <c r="G42" i="1"/>
  <c r="J42" i="1" s="1"/>
  <c r="E42" i="1"/>
  <c r="E39" i="2" s="1"/>
  <c r="N41" i="1"/>
  <c r="L41" i="1"/>
  <c r="G41" i="1"/>
  <c r="J41" i="1" s="1"/>
  <c r="E41" i="1"/>
  <c r="E38" i="2" s="1"/>
  <c r="N40" i="1"/>
  <c r="L40" i="1"/>
  <c r="G40" i="1"/>
  <c r="J40" i="1" s="1"/>
  <c r="E40" i="1"/>
  <c r="E37" i="2" s="1"/>
  <c r="N39" i="1"/>
  <c r="L39" i="1"/>
  <c r="G39" i="1"/>
  <c r="J39" i="1" s="1"/>
  <c r="E39" i="1"/>
  <c r="E36" i="2" s="1"/>
  <c r="N38" i="1"/>
  <c r="L38" i="1"/>
  <c r="G38" i="1"/>
  <c r="J38" i="1" s="1"/>
  <c r="E38" i="1"/>
  <c r="E35" i="2" s="1"/>
  <c r="N37" i="1"/>
  <c r="L37" i="1"/>
  <c r="G37" i="1"/>
  <c r="I37" i="1" s="1"/>
  <c r="E37" i="1"/>
  <c r="E34" i="2" s="1"/>
  <c r="N36" i="1"/>
  <c r="L36" i="1"/>
  <c r="G36" i="1"/>
  <c r="J36" i="1" s="1"/>
  <c r="E36" i="1"/>
  <c r="E33" i="2" s="1"/>
  <c r="N35" i="1"/>
  <c r="L35" i="1"/>
  <c r="N34" i="1"/>
  <c r="L34" i="1"/>
  <c r="N33" i="1"/>
  <c r="L33" i="1"/>
  <c r="N32" i="1"/>
  <c r="L32" i="1"/>
  <c r="N31" i="1"/>
  <c r="L31" i="1"/>
  <c r="N30" i="1"/>
  <c r="L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N8" i="1"/>
  <c r="L8" i="1"/>
  <c r="N7" i="1"/>
  <c r="L7" i="1"/>
  <c r="J19" i="1" l="1"/>
  <c r="J9" i="1"/>
  <c r="I33" i="1"/>
  <c r="J27" i="1"/>
  <c r="I17" i="1"/>
  <c r="J11" i="1"/>
  <c r="I25" i="1"/>
  <c r="J35" i="1"/>
  <c r="I7" i="1"/>
  <c r="I15" i="1"/>
  <c r="I23" i="1"/>
  <c r="I31" i="1"/>
  <c r="I13" i="1"/>
  <c r="I21" i="1"/>
  <c r="I29" i="1"/>
  <c r="I8" i="1"/>
  <c r="I10" i="1"/>
  <c r="I12" i="1"/>
  <c r="I14" i="1"/>
  <c r="I16" i="1"/>
  <c r="I18" i="1"/>
  <c r="I20" i="1"/>
  <c r="I22" i="1"/>
  <c r="I24" i="1"/>
  <c r="I26" i="1"/>
  <c r="I28" i="1"/>
  <c r="I30" i="1"/>
  <c r="I32" i="1"/>
  <c r="I34" i="1"/>
  <c r="O56" i="1"/>
  <c r="O66" i="1"/>
  <c r="O102" i="1"/>
  <c r="O24" i="1"/>
  <c r="O32" i="1"/>
  <c r="O42" i="1"/>
  <c r="O26" i="1"/>
  <c r="O25" i="1"/>
  <c r="O29" i="1"/>
  <c r="O31" i="1"/>
  <c r="O35" i="1"/>
  <c r="O41" i="1"/>
  <c r="O43" i="1"/>
  <c r="O8" i="1"/>
  <c r="O16" i="1"/>
  <c r="O74" i="1"/>
  <c r="O80" i="1"/>
  <c r="O88" i="1"/>
  <c r="O45" i="1"/>
  <c r="O47" i="1"/>
  <c r="O51" i="1"/>
  <c r="O57" i="1"/>
  <c r="O61" i="1"/>
  <c r="O63" i="1"/>
  <c r="O89" i="1"/>
  <c r="O93" i="1"/>
  <c r="O95" i="1"/>
  <c r="O48" i="1"/>
  <c r="O58" i="1"/>
  <c r="O64" i="1"/>
  <c r="O11" i="1"/>
  <c r="O15" i="1"/>
  <c r="O19" i="1"/>
  <c r="O90" i="1"/>
  <c r="O96" i="1"/>
  <c r="O98" i="1"/>
  <c r="O67" i="1"/>
  <c r="O73" i="1"/>
  <c r="O75" i="1"/>
  <c r="O83" i="1"/>
  <c r="O34" i="1"/>
  <c r="O9" i="1"/>
  <c r="O13" i="1"/>
  <c r="O21" i="1"/>
  <c r="O23" i="1"/>
  <c r="O27" i="1"/>
  <c r="O50" i="1"/>
  <c r="O65" i="1"/>
  <c r="O10" i="1"/>
  <c r="O18" i="1"/>
  <c r="O33" i="1"/>
  <c r="O77" i="1"/>
  <c r="O79" i="1"/>
  <c r="O104" i="1"/>
  <c r="O68" i="1"/>
  <c r="O70" i="1"/>
  <c r="O72" i="1"/>
  <c r="O85" i="1"/>
  <c r="O87" i="1"/>
  <c r="O91" i="1"/>
  <c r="O36" i="1"/>
  <c r="O38" i="1"/>
  <c r="O40" i="1"/>
  <c r="O53" i="1"/>
  <c r="O55" i="1"/>
  <c r="O59" i="1"/>
  <c r="O82" i="1"/>
  <c r="O97" i="1"/>
  <c r="O99" i="1"/>
  <c r="O105" i="1"/>
  <c r="O49" i="1"/>
  <c r="O60" i="1"/>
  <c r="O62" i="1"/>
  <c r="O69" i="1"/>
  <c r="O71" i="1"/>
  <c r="O100" i="1"/>
  <c r="O20" i="1"/>
  <c r="O22" i="1"/>
  <c r="O84" i="1"/>
  <c r="O86" i="1"/>
  <c r="O44" i="1"/>
  <c r="O46" i="1"/>
  <c r="O17" i="1"/>
  <c r="O28" i="1"/>
  <c r="O30" i="1"/>
  <c r="O37" i="1"/>
  <c r="O39" i="1"/>
  <c r="O81" i="1"/>
  <c r="O92" i="1"/>
  <c r="O94" i="1"/>
  <c r="O101" i="1"/>
  <c r="O103" i="1"/>
  <c r="O52" i="1"/>
  <c r="O54" i="1"/>
  <c r="O12" i="1"/>
  <c r="O14" i="1"/>
  <c r="O76" i="1"/>
  <c r="O78" i="1"/>
  <c r="O7" i="1"/>
  <c r="J85" i="1"/>
  <c r="I44" i="1"/>
  <c r="I40" i="1"/>
  <c r="I88" i="1"/>
  <c r="I60" i="1"/>
  <c r="J79" i="1"/>
  <c r="J69" i="1"/>
  <c r="I76" i="1"/>
  <c r="I52" i="1"/>
  <c r="J77" i="1"/>
  <c r="I82" i="1"/>
  <c r="I87" i="1"/>
  <c r="I90" i="1"/>
  <c r="J100" i="1"/>
  <c r="J37" i="1"/>
  <c r="I56" i="1"/>
  <c r="J104" i="1"/>
  <c r="I63" i="1"/>
  <c r="J92" i="1"/>
  <c r="I68" i="1"/>
  <c r="I96" i="1"/>
  <c r="I39" i="1"/>
  <c r="I84" i="1"/>
  <c r="J93" i="1"/>
  <c r="I36" i="1"/>
  <c r="I47" i="1"/>
  <c r="I55" i="1"/>
  <c r="I58" i="1"/>
  <c r="I66" i="1"/>
  <c r="I72" i="1"/>
  <c r="I95" i="1"/>
  <c r="I98" i="1"/>
  <c r="J101" i="1"/>
  <c r="J103" i="1"/>
  <c r="I71" i="1"/>
  <c r="I74" i="1"/>
  <c r="I80" i="1"/>
  <c r="I42" i="1"/>
  <c r="J53" i="1"/>
  <c r="I46" i="1"/>
  <c r="I62" i="1"/>
  <c r="I78" i="1"/>
  <c r="I94" i="1"/>
  <c r="J45" i="1"/>
  <c r="I48" i="1"/>
  <c r="I64" i="1"/>
  <c r="J61" i="1"/>
  <c r="I38" i="1"/>
  <c r="I54" i="1"/>
  <c r="I70" i="1"/>
  <c r="I86" i="1"/>
  <c r="I102" i="1"/>
  <c r="I50" i="1"/>
  <c r="I43" i="1"/>
  <c r="I51" i="1"/>
  <c r="I59" i="1"/>
  <c r="I67" i="1"/>
  <c r="I75" i="1"/>
  <c r="I83" i="1"/>
  <c r="I91" i="1"/>
  <c r="I99" i="1"/>
  <c r="I41" i="1"/>
  <c r="I49" i="1"/>
  <c r="I57" i="1"/>
  <c r="I65" i="1"/>
  <c r="I73" i="1"/>
  <c r="I81" i="1"/>
  <c r="I89" i="1"/>
  <c r="I97" i="1"/>
  <c r="I105" i="1"/>
</calcChain>
</file>

<file path=xl/comments1.xml><?xml version="1.0" encoding="utf-8"?>
<comments xmlns="http://schemas.openxmlformats.org/spreadsheetml/2006/main">
  <authors>
    <author>synek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1) změny ve vzorcích s relativními odkazy při kopírování (přesouvání) 
2) změny ve vzorcích s absolutními odkazy při kopírování (přesouvání) 
3) změny ve vzorcích s kombinovanými odkazy při kopírování (přesouvání) 
4) součty - různé argumenty</t>
        </r>
      </text>
    </comment>
    <comment ref="X7" authorId="0" shapeId="0">
      <text>
        <r>
          <rPr>
            <sz val="9"/>
            <color indexed="81"/>
            <rFont val="Tahoma"/>
            <family val="2"/>
            <charset val="238"/>
          </rPr>
          <t>=SUMA(S7:W7)</t>
        </r>
      </text>
    </comment>
    <comment ref="Y7" authorId="0" shapeId="0">
      <text>
        <r>
          <rPr>
            <sz val="9"/>
            <color indexed="81"/>
            <rFont val="Tahoma"/>
            <family val="2"/>
            <charset val="238"/>
          </rPr>
          <t>=X7/100*$Z$1</t>
        </r>
      </text>
    </comment>
    <comment ref="AA7" authorId="0" shapeId="0">
      <text>
        <r>
          <rPr>
            <sz val="9"/>
            <color indexed="81"/>
            <rFont val="Tahoma"/>
            <family val="2"/>
            <charset val="238"/>
          </rPr>
          <t>=X7/100*Daň</t>
        </r>
      </text>
    </comment>
    <comment ref="AC7" authorId="0" shapeId="0">
      <text>
        <r>
          <rPr>
            <sz val="9"/>
            <color indexed="81"/>
            <rFont val="Tahoma"/>
            <family val="2"/>
            <charset val="238"/>
          </rPr>
          <t>=SUMA(X7:X105)</t>
        </r>
      </text>
    </comment>
    <comment ref="X8" authorId="0" shapeId="0">
      <text>
        <r>
          <rPr>
            <sz val="9"/>
            <color indexed="81"/>
            <rFont val="Tahoma"/>
            <family val="2"/>
            <charset val="238"/>
          </rPr>
          <t>=SUMA(S8:W8)</t>
        </r>
      </text>
    </comment>
    <comment ref="X9" authorId="0" shapeId="0">
      <text>
        <r>
          <rPr>
            <sz val="9"/>
            <color indexed="81"/>
            <rFont val="Tahoma"/>
            <family val="2"/>
            <charset val="238"/>
          </rPr>
          <t>=SUMA(S9:W9)</t>
        </r>
      </text>
    </comment>
    <comment ref="X10" authorId="0" shapeId="0">
      <text>
        <r>
          <rPr>
            <sz val="9"/>
            <color indexed="81"/>
            <rFont val="Tahoma"/>
            <family val="2"/>
            <charset val="238"/>
          </rPr>
          <t>=SUMA(S10:W10)</t>
        </r>
      </text>
    </comment>
    <comment ref="X11" authorId="0" shapeId="0">
      <text>
        <r>
          <rPr>
            <sz val="9"/>
            <color indexed="81"/>
            <rFont val="Tahoma"/>
            <family val="2"/>
            <charset val="238"/>
          </rPr>
          <t>=SUMA(S11:W11)</t>
        </r>
      </text>
    </comment>
    <comment ref="X12" authorId="0" shapeId="0">
      <text>
        <r>
          <rPr>
            <sz val="9"/>
            <color indexed="81"/>
            <rFont val="Tahoma"/>
            <family val="2"/>
            <charset val="238"/>
          </rPr>
          <t>=SUMA(S12:W12)</t>
        </r>
      </text>
    </comment>
    <comment ref="X13" authorId="0" shapeId="0">
      <text>
        <r>
          <rPr>
            <sz val="9"/>
            <color indexed="81"/>
            <rFont val="Tahoma"/>
            <family val="2"/>
            <charset val="238"/>
          </rPr>
          <t>=SUMA(S13:W13)</t>
        </r>
      </text>
    </comment>
    <comment ref="X14" authorId="0" shapeId="0">
      <text>
        <r>
          <rPr>
            <sz val="9"/>
            <color indexed="81"/>
            <rFont val="Tahoma"/>
            <family val="2"/>
            <charset val="238"/>
          </rPr>
          <t>=SUMA(S14:W14)</t>
        </r>
      </text>
    </comment>
    <comment ref="X15" authorId="0" shapeId="0">
      <text>
        <r>
          <rPr>
            <sz val="9"/>
            <color indexed="81"/>
            <rFont val="Tahoma"/>
            <family val="2"/>
            <charset val="238"/>
          </rPr>
          <t>=SUMA(S15:W15)</t>
        </r>
      </text>
    </comment>
    <comment ref="X16" authorId="0" shapeId="0">
      <text>
        <r>
          <rPr>
            <sz val="9"/>
            <color indexed="81"/>
            <rFont val="Tahoma"/>
            <family val="2"/>
            <charset val="238"/>
          </rPr>
          <t>=SUMA(S16:W16)</t>
        </r>
      </text>
    </comment>
    <comment ref="X17" authorId="0" shapeId="0">
      <text>
        <r>
          <rPr>
            <sz val="9"/>
            <color indexed="81"/>
            <rFont val="Tahoma"/>
            <family val="2"/>
            <charset val="238"/>
          </rPr>
          <t>=SUMA(S17:W17)</t>
        </r>
      </text>
    </comment>
    <comment ref="X18" authorId="0" shapeId="0">
      <text>
        <r>
          <rPr>
            <sz val="9"/>
            <color indexed="81"/>
            <rFont val="Tahoma"/>
            <family val="2"/>
            <charset val="238"/>
          </rPr>
          <t>=SUMA(S18:W18)</t>
        </r>
      </text>
    </comment>
    <comment ref="X19" authorId="0" shapeId="0">
      <text>
        <r>
          <rPr>
            <sz val="9"/>
            <color indexed="81"/>
            <rFont val="Tahoma"/>
            <family val="2"/>
            <charset val="238"/>
          </rPr>
          <t>=SUMA(S19:W19)</t>
        </r>
      </text>
    </comment>
    <comment ref="X20" authorId="0" shapeId="0">
      <text>
        <r>
          <rPr>
            <sz val="9"/>
            <color indexed="81"/>
            <rFont val="Tahoma"/>
            <family val="2"/>
            <charset val="238"/>
          </rPr>
          <t>=SUMA(S20:W20)</t>
        </r>
      </text>
    </comment>
    <comment ref="X21" authorId="0" shapeId="0">
      <text>
        <r>
          <rPr>
            <sz val="9"/>
            <color indexed="81"/>
            <rFont val="Tahoma"/>
            <family val="2"/>
            <charset val="238"/>
          </rPr>
          <t>=SUMA(S21:W21)</t>
        </r>
      </text>
    </comment>
    <comment ref="X22" authorId="0" shapeId="0">
      <text>
        <r>
          <rPr>
            <sz val="9"/>
            <color indexed="81"/>
            <rFont val="Tahoma"/>
            <family val="2"/>
            <charset val="238"/>
          </rPr>
          <t>=SUMA(S22:W22)</t>
        </r>
      </text>
    </comment>
    <comment ref="X23" authorId="0" shapeId="0">
      <text>
        <r>
          <rPr>
            <sz val="9"/>
            <color indexed="81"/>
            <rFont val="Tahoma"/>
            <family val="2"/>
            <charset val="238"/>
          </rPr>
          <t>=SUMA(S23:W23)</t>
        </r>
      </text>
    </comment>
    <comment ref="X24" authorId="0" shapeId="0">
      <text>
        <r>
          <rPr>
            <sz val="9"/>
            <color indexed="81"/>
            <rFont val="Tahoma"/>
            <family val="2"/>
            <charset val="238"/>
          </rPr>
          <t>=SUMA(S24:W24)</t>
        </r>
      </text>
    </comment>
    <comment ref="X25" authorId="0" shapeId="0">
      <text>
        <r>
          <rPr>
            <sz val="9"/>
            <color indexed="81"/>
            <rFont val="Tahoma"/>
            <family val="2"/>
            <charset val="238"/>
          </rPr>
          <t>=SUMA(S25:W25)</t>
        </r>
      </text>
    </comment>
    <comment ref="X26" authorId="0" shapeId="0">
      <text>
        <r>
          <rPr>
            <sz val="9"/>
            <color indexed="81"/>
            <rFont val="Tahoma"/>
            <family val="2"/>
            <charset val="238"/>
          </rPr>
          <t>=SUMA(S26:W26)</t>
        </r>
      </text>
    </comment>
    <comment ref="X27" authorId="0" shapeId="0">
      <text>
        <r>
          <rPr>
            <sz val="9"/>
            <color indexed="81"/>
            <rFont val="Tahoma"/>
            <family val="2"/>
            <charset val="238"/>
          </rPr>
          <t>=SUMA(S27:W27)</t>
        </r>
      </text>
    </comment>
    <comment ref="X28" authorId="0" shapeId="0">
      <text>
        <r>
          <rPr>
            <sz val="9"/>
            <color indexed="81"/>
            <rFont val="Tahoma"/>
            <family val="2"/>
            <charset val="238"/>
          </rPr>
          <t>=SUMA(S28:W28)</t>
        </r>
      </text>
    </comment>
    <comment ref="X29" authorId="0" shapeId="0">
      <text>
        <r>
          <rPr>
            <sz val="9"/>
            <color indexed="81"/>
            <rFont val="Tahoma"/>
            <family val="2"/>
            <charset val="238"/>
          </rPr>
          <t>=SUMA(S29:W29)</t>
        </r>
      </text>
    </comment>
    <comment ref="X30" authorId="0" shapeId="0">
      <text>
        <r>
          <rPr>
            <sz val="9"/>
            <color indexed="81"/>
            <rFont val="Tahoma"/>
            <family val="2"/>
            <charset val="238"/>
          </rPr>
          <t>=SUMA(S30:W30)</t>
        </r>
      </text>
    </comment>
    <comment ref="X31" authorId="0" shapeId="0">
      <text>
        <r>
          <rPr>
            <sz val="9"/>
            <color indexed="81"/>
            <rFont val="Tahoma"/>
            <family val="2"/>
            <charset val="238"/>
          </rPr>
          <t>=SUMA(S31:W31)</t>
        </r>
      </text>
    </comment>
    <comment ref="X32" authorId="0" shapeId="0">
      <text>
        <r>
          <rPr>
            <sz val="9"/>
            <color indexed="81"/>
            <rFont val="Tahoma"/>
            <family val="2"/>
            <charset val="238"/>
          </rPr>
          <t>=SUMA(S32:W32)</t>
        </r>
      </text>
    </comment>
    <comment ref="X33" authorId="0" shapeId="0">
      <text>
        <r>
          <rPr>
            <sz val="9"/>
            <color indexed="81"/>
            <rFont val="Tahoma"/>
            <family val="2"/>
            <charset val="238"/>
          </rPr>
          <t>=SUMA(S33:W33)</t>
        </r>
      </text>
    </comment>
    <comment ref="X34" authorId="0" shapeId="0">
      <text>
        <r>
          <rPr>
            <sz val="9"/>
            <color indexed="81"/>
            <rFont val="Tahoma"/>
            <family val="2"/>
            <charset val="238"/>
          </rPr>
          <t>=SUMA(S34:W34)</t>
        </r>
      </text>
    </comment>
    <comment ref="X35" authorId="0" shapeId="0">
      <text>
        <r>
          <rPr>
            <sz val="9"/>
            <color indexed="81"/>
            <rFont val="Tahoma"/>
            <family val="2"/>
            <charset val="238"/>
          </rPr>
          <t>=SUMA(S35:W35)</t>
        </r>
      </text>
    </comment>
    <comment ref="X36" authorId="0" shapeId="0">
      <text>
        <r>
          <rPr>
            <sz val="9"/>
            <color indexed="81"/>
            <rFont val="Tahoma"/>
            <family val="2"/>
            <charset val="238"/>
          </rPr>
          <t>=SUMA(S36:W36)</t>
        </r>
      </text>
    </comment>
    <comment ref="X37" authorId="0" shapeId="0">
      <text>
        <r>
          <rPr>
            <sz val="9"/>
            <color indexed="81"/>
            <rFont val="Tahoma"/>
            <family val="2"/>
            <charset val="238"/>
          </rPr>
          <t>=SUMA(S37:W37)</t>
        </r>
      </text>
    </comment>
    <comment ref="X38" authorId="0" shapeId="0">
      <text>
        <r>
          <rPr>
            <sz val="9"/>
            <color indexed="81"/>
            <rFont val="Tahoma"/>
            <family val="2"/>
            <charset val="238"/>
          </rPr>
          <t>=SUMA(S38:W38)</t>
        </r>
      </text>
    </comment>
    <comment ref="X39" authorId="0" shapeId="0">
      <text>
        <r>
          <rPr>
            <sz val="9"/>
            <color indexed="81"/>
            <rFont val="Tahoma"/>
            <family val="2"/>
            <charset val="238"/>
          </rPr>
          <t>=SUMA(S39:W39)</t>
        </r>
      </text>
    </comment>
    <comment ref="X40" authorId="0" shapeId="0">
      <text>
        <r>
          <rPr>
            <sz val="9"/>
            <color indexed="81"/>
            <rFont val="Tahoma"/>
            <family val="2"/>
            <charset val="238"/>
          </rPr>
          <t>=SUMA(S40:W40)</t>
        </r>
      </text>
    </comment>
    <comment ref="X41" authorId="0" shapeId="0">
      <text>
        <r>
          <rPr>
            <sz val="9"/>
            <color indexed="81"/>
            <rFont val="Tahoma"/>
            <family val="2"/>
            <charset val="238"/>
          </rPr>
          <t>=SUMA(S41:W41)</t>
        </r>
      </text>
    </comment>
    <comment ref="X42" authorId="0" shapeId="0">
      <text>
        <r>
          <rPr>
            <sz val="9"/>
            <color indexed="81"/>
            <rFont val="Tahoma"/>
            <family val="2"/>
            <charset val="238"/>
          </rPr>
          <t>=SUMA(S42:W42)</t>
        </r>
      </text>
    </comment>
    <comment ref="X43" authorId="0" shapeId="0">
      <text>
        <r>
          <rPr>
            <sz val="9"/>
            <color indexed="81"/>
            <rFont val="Tahoma"/>
            <family val="2"/>
            <charset val="238"/>
          </rPr>
          <t>=SUMA(S43:W43)</t>
        </r>
      </text>
    </comment>
    <comment ref="X44" authorId="0" shapeId="0">
      <text>
        <r>
          <rPr>
            <sz val="9"/>
            <color indexed="81"/>
            <rFont val="Tahoma"/>
            <family val="2"/>
            <charset val="238"/>
          </rPr>
          <t>=SUMA(S44:W44)</t>
        </r>
      </text>
    </comment>
    <comment ref="X45" authorId="0" shapeId="0">
      <text>
        <r>
          <rPr>
            <sz val="9"/>
            <color indexed="81"/>
            <rFont val="Tahoma"/>
            <family val="2"/>
            <charset val="238"/>
          </rPr>
          <t>=SUMA(S45:W45)</t>
        </r>
      </text>
    </comment>
    <comment ref="X46" authorId="0" shapeId="0">
      <text>
        <r>
          <rPr>
            <sz val="9"/>
            <color indexed="81"/>
            <rFont val="Tahoma"/>
            <family val="2"/>
            <charset val="238"/>
          </rPr>
          <t>=SUMA(S46:W46)</t>
        </r>
      </text>
    </comment>
    <comment ref="X47" authorId="0" shapeId="0">
      <text>
        <r>
          <rPr>
            <sz val="9"/>
            <color indexed="81"/>
            <rFont val="Tahoma"/>
            <family val="2"/>
            <charset val="238"/>
          </rPr>
          <t>=SUMA(S47:W47)</t>
        </r>
      </text>
    </comment>
    <comment ref="X48" authorId="0" shapeId="0">
      <text>
        <r>
          <rPr>
            <sz val="9"/>
            <color indexed="81"/>
            <rFont val="Tahoma"/>
            <family val="2"/>
            <charset val="238"/>
          </rPr>
          <t>=SUMA(S48:W48)</t>
        </r>
      </text>
    </comment>
    <comment ref="X49" authorId="0" shapeId="0">
      <text>
        <r>
          <rPr>
            <sz val="9"/>
            <color indexed="81"/>
            <rFont val="Tahoma"/>
            <family val="2"/>
            <charset val="238"/>
          </rPr>
          <t>=SUMA(S49:W49)</t>
        </r>
      </text>
    </comment>
    <comment ref="X50" authorId="0" shapeId="0">
      <text>
        <r>
          <rPr>
            <sz val="9"/>
            <color indexed="81"/>
            <rFont val="Tahoma"/>
            <family val="2"/>
            <charset val="238"/>
          </rPr>
          <t>=SUMA(S50:W50)</t>
        </r>
      </text>
    </comment>
    <comment ref="X51" authorId="0" shapeId="0">
      <text>
        <r>
          <rPr>
            <sz val="9"/>
            <color indexed="81"/>
            <rFont val="Tahoma"/>
            <family val="2"/>
            <charset val="238"/>
          </rPr>
          <t>=SUMA(S51:W51)</t>
        </r>
      </text>
    </comment>
    <comment ref="X52" authorId="0" shapeId="0">
      <text>
        <r>
          <rPr>
            <sz val="9"/>
            <color indexed="81"/>
            <rFont val="Tahoma"/>
            <family val="2"/>
            <charset val="238"/>
          </rPr>
          <t>=SUMA(S52:W52)</t>
        </r>
      </text>
    </comment>
    <comment ref="X53" authorId="0" shapeId="0">
      <text>
        <r>
          <rPr>
            <sz val="9"/>
            <color indexed="81"/>
            <rFont val="Tahoma"/>
            <family val="2"/>
            <charset val="238"/>
          </rPr>
          <t>=SUMA(S53:W53)</t>
        </r>
      </text>
    </comment>
    <comment ref="X54" authorId="0" shapeId="0">
      <text>
        <r>
          <rPr>
            <sz val="9"/>
            <color indexed="81"/>
            <rFont val="Tahoma"/>
            <family val="2"/>
            <charset val="238"/>
          </rPr>
          <t>=SUMA(S54:W54)</t>
        </r>
      </text>
    </comment>
    <comment ref="X55" authorId="0" shapeId="0">
      <text>
        <r>
          <rPr>
            <sz val="9"/>
            <color indexed="81"/>
            <rFont val="Tahoma"/>
            <family val="2"/>
            <charset val="238"/>
          </rPr>
          <t>=SUMA(S55:W55)</t>
        </r>
      </text>
    </comment>
    <comment ref="X56" authorId="0" shapeId="0">
      <text>
        <r>
          <rPr>
            <sz val="9"/>
            <color indexed="81"/>
            <rFont val="Tahoma"/>
            <family val="2"/>
            <charset val="238"/>
          </rPr>
          <t>=SUMA(S56:W56)</t>
        </r>
      </text>
    </comment>
    <comment ref="X57" authorId="0" shapeId="0">
      <text>
        <r>
          <rPr>
            <sz val="9"/>
            <color indexed="81"/>
            <rFont val="Tahoma"/>
            <family val="2"/>
            <charset val="238"/>
          </rPr>
          <t>=SUMA(S57:W57)</t>
        </r>
      </text>
    </comment>
    <comment ref="X58" authorId="0" shapeId="0">
      <text>
        <r>
          <rPr>
            <sz val="9"/>
            <color indexed="81"/>
            <rFont val="Tahoma"/>
            <family val="2"/>
            <charset val="238"/>
          </rPr>
          <t>=SUMA(S58:W58)</t>
        </r>
      </text>
    </comment>
    <comment ref="X59" authorId="0" shapeId="0">
      <text>
        <r>
          <rPr>
            <sz val="9"/>
            <color indexed="81"/>
            <rFont val="Tahoma"/>
            <family val="2"/>
            <charset val="238"/>
          </rPr>
          <t>=SUMA(S59:W59)</t>
        </r>
      </text>
    </comment>
    <comment ref="X60" authorId="0" shapeId="0">
      <text>
        <r>
          <rPr>
            <sz val="9"/>
            <color indexed="81"/>
            <rFont val="Tahoma"/>
            <family val="2"/>
            <charset val="238"/>
          </rPr>
          <t>=SUMA(S60:W60)</t>
        </r>
      </text>
    </comment>
    <comment ref="X61" authorId="0" shapeId="0">
      <text>
        <r>
          <rPr>
            <sz val="9"/>
            <color indexed="81"/>
            <rFont val="Tahoma"/>
            <family val="2"/>
            <charset val="238"/>
          </rPr>
          <t>=SUMA(S61:W61)</t>
        </r>
      </text>
    </comment>
    <comment ref="X62" authorId="0" shapeId="0">
      <text>
        <r>
          <rPr>
            <sz val="9"/>
            <color indexed="81"/>
            <rFont val="Tahoma"/>
            <family val="2"/>
            <charset val="238"/>
          </rPr>
          <t>=SUMA(S62:W62)</t>
        </r>
      </text>
    </comment>
    <comment ref="X63" authorId="0" shapeId="0">
      <text>
        <r>
          <rPr>
            <sz val="9"/>
            <color indexed="81"/>
            <rFont val="Tahoma"/>
            <family val="2"/>
            <charset val="238"/>
          </rPr>
          <t>=SUMA(S63:W63)</t>
        </r>
      </text>
    </comment>
    <comment ref="X64" authorId="0" shapeId="0">
      <text>
        <r>
          <rPr>
            <sz val="9"/>
            <color indexed="81"/>
            <rFont val="Tahoma"/>
            <family val="2"/>
            <charset val="238"/>
          </rPr>
          <t>=SUMA(S64:W64)</t>
        </r>
      </text>
    </comment>
    <comment ref="X65" authorId="0" shapeId="0">
      <text>
        <r>
          <rPr>
            <sz val="9"/>
            <color indexed="81"/>
            <rFont val="Tahoma"/>
            <family val="2"/>
            <charset val="238"/>
          </rPr>
          <t>=SUMA(S65:W65)</t>
        </r>
      </text>
    </comment>
    <comment ref="X66" authorId="0" shapeId="0">
      <text>
        <r>
          <rPr>
            <sz val="9"/>
            <color indexed="81"/>
            <rFont val="Tahoma"/>
            <family val="2"/>
            <charset val="238"/>
          </rPr>
          <t>=SUMA(S66:W66)</t>
        </r>
      </text>
    </comment>
    <comment ref="X67" authorId="0" shapeId="0">
      <text>
        <r>
          <rPr>
            <sz val="9"/>
            <color indexed="81"/>
            <rFont val="Tahoma"/>
            <family val="2"/>
            <charset val="238"/>
          </rPr>
          <t>=SUMA(S67:W67)</t>
        </r>
      </text>
    </comment>
    <comment ref="X68" authorId="0" shapeId="0">
      <text>
        <r>
          <rPr>
            <sz val="9"/>
            <color indexed="81"/>
            <rFont val="Tahoma"/>
            <family val="2"/>
            <charset val="238"/>
          </rPr>
          <t>=SUMA(S68:W68)</t>
        </r>
      </text>
    </comment>
    <comment ref="X69" authorId="0" shapeId="0">
      <text>
        <r>
          <rPr>
            <sz val="9"/>
            <color indexed="81"/>
            <rFont val="Tahoma"/>
            <family val="2"/>
            <charset val="238"/>
          </rPr>
          <t>=SUMA(S69:W69)</t>
        </r>
      </text>
    </comment>
    <comment ref="X70" authorId="0" shapeId="0">
      <text>
        <r>
          <rPr>
            <sz val="9"/>
            <color indexed="81"/>
            <rFont val="Tahoma"/>
            <family val="2"/>
            <charset val="238"/>
          </rPr>
          <t>=SUMA(S70:W70)</t>
        </r>
      </text>
    </comment>
    <comment ref="X71" authorId="0" shapeId="0">
      <text>
        <r>
          <rPr>
            <sz val="9"/>
            <color indexed="81"/>
            <rFont val="Tahoma"/>
            <family val="2"/>
            <charset val="238"/>
          </rPr>
          <t>=SUMA(S71:W71)</t>
        </r>
      </text>
    </comment>
    <comment ref="X72" authorId="0" shapeId="0">
      <text>
        <r>
          <rPr>
            <sz val="9"/>
            <color indexed="81"/>
            <rFont val="Tahoma"/>
            <family val="2"/>
            <charset val="238"/>
          </rPr>
          <t>=SUMA(S72:W72)</t>
        </r>
      </text>
    </comment>
    <comment ref="X73" authorId="0" shapeId="0">
      <text>
        <r>
          <rPr>
            <sz val="9"/>
            <color indexed="81"/>
            <rFont val="Tahoma"/>
            <family val="2"/>
            <charset val="238"/>
          </rPr>
          <t>=SUMA(S73:W73)</t>
        </r>
      </text>
    </comment>
    <comment ref="X74" authorId="0" shapeId="0">
      <text>
        <r>
          <rPr>
            <sz val="9"/>
            <color indexed="81"/>
            <rFont val="Tahoma"/>
            <family val="2"/>
            <charset val="238"/>
          </rPr>
          <t>=SUMA(S74:W74)</t>
        </r>
      </text>
    </comment>
    <comment ref="X75" authorId="0" shapeId="0">
      <text>
        <r>
          <rPr>
            <sz val="9"/>
            <color indexed="81"/>
            <rFont val="Tahoma"/>
            <family val="2"/>
            <charset val="238"/>
          </rPr>
          <t>=SUMA(S75:W75)</t>
        </r>
      </text>
    </comment>
    <comment ref="X76" authorId="0" shapeId="0">
      <text>
        <r>
          <rPr>
            <sz val="9"/>
            <color indexed="81"/>
            <rFont val="Tahoma"/>
            <family val="2"/>
            <charset val="238"/>
          </rPr>
          <t>=SUMA(S76:W76)</t>
        </r>
      </text>
    </comment>
    <comment ref="X77" authorId="0" shapeId="0">
      <text>
        <r>
          <rPr>
            <sz val="9"/>
            <color indexed="81"/>
            <rFont val="Tahoma"/>
            <family val="2"/>
            <charset val="238"/>
          </rPr>
          <t>=SUMA(S77:W77)</t>
        </r>
      </text>
    </comment>
    <comment ref="X78" authorId="0" shapeId="0">
      <text>
        <r>
          <rPr>
            <sz val="9"/>
            <color indexed="81"/>
            <rFont val="Tahoma"/>
            <family val="2"/>
            <charset val="238"/>
          </rPr>
          <t>=SUMA(S78:W78)</t>
        </r>
      </text>
    </comment>
    <comment ref="X79" authorId="0" shapeId="0">
      <text>
        <r>
          <rPr>
            <sz val="9"/>
            <color indexed="81"/>
            <rFont val="Tahoma"/>
            <family val="2"/>
            <charset val="238"/>
          </rPr>
          <t>=SUMA(S79:W79)</t>
        </r>
      </text>
    </comment>
    <comment ref="X80" authorId="0" shapeId="0">
      <text>
        <r>
          <rPr>
            <sz val="9"/>
            <color indexed="81"/>
            <rFont val="Tahoma"/>
            <family val="2"/>
            <charset val="238"/>
          </rPr>
          <t>=SUMA(S80:W80)</t>
        </r>
      </text>
    </comment>
    <comment ref="X81" authorId="0" shapeId="0">
      <text>
        <r>
          <rPr>
            <sz val="9"/>
            <color indexed="81"/>
            <rFont val="Tahoma"/>
            <family val="2"/>
            <charset val="238"/>
          </rPr>
          <t>=SUMA(S81:W81)</t>
        </r>
      </text>
    </comment>
    <comment ref="X82" authorId="0" shapeId="0">
      <text>
        <r>
          <rPr>
            <sz val="9"/>
            <color indexed="81"/>
            <rFont val="Tahoma"/>
            <family val="2"/>
            <charset val="238"/>
          </rPr>
          <t>=SUMA(S82:W82)</t>
        </r>
      </text>
    </comment>
    <comment ref="X83" authorId="0" shapeId="0">
      <text>
        <r>
          <rPr>
            <sz val="9"/>
            <color indexed="81"/>
            <rFont val="Tahoma"/>
            <family val="2"/>
            <charset val="238"/>
          </rPr>
          <t>=SUMA(S83:W83)</t>
        </r>
      </text>
    </comment>
    <comment ref="X84" authorId="0" shapeId="0">
      <text>
        <r>
          <rPr>
            <sz val="9"/>
            <color indexed="81"/>
            <rFont val="Tahoma"/>
            <family val="2"/>
            <charset val="238"/>
          </rPr>
          <t>=SUMA(S84:W84)</t>
        </r>
      </text>
    </comment>
    <comment ref="X85" authorId="0" shapeId="0">
      <text>
        <r>
          <rPr>
            <sz val="9"/>
            <color indexed="81"/>
            <rFont val="Tahoma"/>
            <family val="2"/>
            <charset val="238"/>
          </rPr>
          <t>=SUMA(S85:W85)</t>
        </r>
      </text>
    </comment>
    <comment ref="X86" authorId="0" shapeId="0">
      <text>
        <r>
          <rPr>
            <sz val="9"/>
            <color indexed="81"/>
            <rFont val="Tahoma"/>
            <family val="2"/>
            <charset val="238"/>
          </rPr>
          <t>=SUMA(S86:W86)</t>
        </r>
      </text>
    </comment>
    <comment ref="X87" authorId="0" shapeId="0">
      <text>
        <r>
          <rPr>
            <sz val="9"/>
            <color indexed="81"/>
            <rFont val="Tahoma"/>
            <family val="2"/>
            <charset val="238"/>
          </rPr>
          <t>=SUMA(S87:W87)</t>
        </r>
      </text>
    </comment>
    <comment ref="X88" authorId="0" shapeId="0">
      <text>
        <r>
          <rPr>
            <sz val="9"/>
            <color indexed="81"/>
            <rFont val="Tahoma"/>
            <family val="2"/>
            <charset val="238"/>
          </rPr>
          <t>=SUMA(S88:W88)</t>
        </r>
      </text>
    </comment>
    <comment ref="X89" authorId="0" shapeId="0">
      <text>
        <r>
          <rPr>
            <sz val="9"/>
            <color indexed="81"/>
            <rFont val="Tahoma"/>
            <family val="2"/>
            <charset val="238"/>
          </rPr>
          <t>=SUMA(S89:W89)</t>
        </r>
      </text>
    </comment>
    <comment ref="X90" authorId="0" shapeId="0">
      <text>
        <r>
          <rPr>
            <sz val="9"/>
            <color indexed="81"/>
            <rFont val="Tahoma"/>
            <family val="2"/>
            <charset val="238"/>
          </rPr>
          <t>=SUMA(S90:W90)</t>
        </r>
      </text>
    </comment>
    <comment ref="X91" authorId="0" shapeId="0">
      <text>
        <r>
          <rPr>
            <sz val="9"/>
            <color indexed="81"/>
            <rFont val="Tahoma"/>
            <family val="2"/>
            <charset val="238"/>
          </rPr>
          <t>=SUMA(S91:W91)</t>
        </r>
      </text>
    </comment>
    <comment ref="X92" authorId="0" shapeId="0">
      <text>
        <r>
          <rPr>
            <sz val="9"/>
            <color indexed="81"/>
            <rFont val="Tahoma"/>
            <family val="2"/>
            <charset val="238"/>
          </rPr>
          <t>=SUMA(S92:W92)</t>
        </r>
      </text>
    </comment>
    <comment ref="X93" authorId="0" shapeId="0">
      <text>
        <r>
          <rPr>
            <sz val="9"/>
            <color indexed="81"/>
            <rFont val="Tahoma"/>
            <family val="2"/>
            <charset val="238"/>
          </rPr>
          <t>=SUMA(S93:W93)</t>
        </r>
      </text>
    </comment>
    <comment ref="X94" authorId="0" shapeId="0">
      <text>
        <r>
          <rPr>
            <sz val="9"/>
            <color indexed="81"/>
            <rFont val="Tahoma"/>
            <family val="2"/>
            <charset val="238"/>
          </rPr>
          <t>=SUMA(S94:W94)</t>
        </r>
      </text>
    </comment>
    <comment ref="X95" authorId="0" shapeId="0">
      <text>
        <r>
          <rPr>
            <sz val="9"/>
            <color indexed="81"/>
            <rFont val="Tahoma"/>
            <family val="2"/>
            <charset val="238"/>
          </rPr>
          <t>=SUMA(S95:W95)</t>
        </r>
      </text>
    </comment>
    <comment ref="X96" authorId="0" shapeId="0">
      <text>
        <r>
          <rPr>
            <sz val="9"/>
            <color indexed="81"/>
            <rFont val="Tahoma"/>
            <family val="2"/>
            <charset val="238"/>
          </rPr>
          <t>=SUMA(S96:W96)</t>
        </r>
      </text>
    </comment>
    <comment ref="X97" authorId="0" shapeId="0">
      <text>
        <r>
          <rPr>
            <sz val="9"/>
            <color indexed="81"/>
            <rFont val="Tahoma"/>
            <family val="2"/>
            <charset val="238"/>
          </rPr>
          <t>=SUMA(S97:W97)</t>
        </r>
      </text>
    </comment>
    <comment ref="X98" authorId="0" shapeId="0">
      <text>
        <r>
          <rPr>
            <sz val="9"/>
            <color indexed="81"/>
            <rFont val="Tahoma"/>
            <family val="2"/>
            <charset val="238"/>
          </rPr>
          <t>=SUMA(S98:W98)</t>
        </r>
      </text>
    </comment>
    <comment ref="X99" authorId="0" shapeId="0">
      <text>
        <r>
          <rPr>
            <sz val="9"/>
            <color indexed="81"/>
            <rFont val="Tahoma"/>
            <family val="2"/>
            <charset val="238"/>
          </rPr>
          <t>=SUMA(S99:W99)</t>
        </r>
      </text>
    </comment>
    <comment ref="X100" authorId="0" shapeId="0">
      <text>
        <r>
          <rPr>
            <sz val="9"/>
            <color indexed="81"/>
            <rFont val="Tahoma"/>
            <family val="2"/>
            <charset val="238"/>
          </rPr>
          <t>=SUMA(S100:W100)</t>
        </r>
      </text>
    </comment>
    <comment ref="X101" authorId="0" shapeId="0">
      <text>
        <r>
          <rPr>
            <sz val="9"/>
            <color indexed="81"/>
            <rFont val="Tahoma"/>
            <family val="2"/>
            <charset val="238"/>
          </rPr>
          <t>=SUMA(S101:W101)</t>
        </r>
      </text>
    </comment>
    <comment ref="X102" authorId="0" shapeId="0">
      <text>
        <r>
          <rPr>
            <sz val="9"/>
            <color indexed="81"/>
            <rFont val="Tahoma"/>
            <family val="2"/>
            <charset val="238"/>
          </rPr>
          <t>=SUMA(S102:W102)</t>
        </r>
      </text>
    </comment>
    <comment ref="X103" authorId="0" shapeId="0">
      <text>
        <r>
          <rPr>
            <sz val="9"/>
            <color indexed="81"/>
            <rFont val="Tahoma"/>
            <family val="2"/>
            <charset val="238"/>
          </rPr>
          <t>=SUMA(S103:W103)</t>
        </r>
      </text>
    </comment>
    <comment ref="X104" authorId="0" shapeId="0">
      <text>
        <r>
          <rPr>
            <sz val="9"/>
            <color indexed="81"/>
            <rFont val="Tahoma"/>
            <family val="2"/>
            <charset val="238"/>
          </rPr>
          <t>=SUMA(S104:W104)</t>
        </r>
      </text>
    </comment>
    <comment ref="X105" authorId="0" shapeId="0">
      <text>
        <r>
          <rPr>
            <sz val="9"/>
            <color indexed="81"/>
            <rFont val="Tahoma"/>
            <family val="2"/>
            <charset val="238"/>
          </rPr>
          <t>=SUMA(S105:W105)</t>
        </r>
      </text>
    </comment>
  </commentList>
</comments>
</file>

<file path=xl/comments2.xml><?xml version="1.0" encoding="utf-8"?>
<comments xmlns="http://schemas.openxmlformats.org/spreadsheetml/2006/main">
  <authors>
    <author>synek</author>
  </authors>
  <commentList>
    <comment ref="I3" authorId="0" shapeId="0">
      <text>
        <r>
          <rPr>
            <sz val="9"/>
            <color indexed="81"/>
            <rFont val="Tahoma"/>
            <family val="2"/>
            <charset val="238"/>
          </rPr>
          <t>=SUBTOTAL(109;Tabulka6[Mzda�celkem])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=SUMA(G4:G102)</t>
        </r>
      </text>
    </comment>
  </commentList>
</comments>
</file>

<file path=xl/sharedStrings.xml><?xml version="1.0" encoding="utf-8"?>
<sst xmlns="http://schemas.openxmlformats.org/spreadsheetml/2006/main" count="838" uniqueCount="236">
  <si>
    <t>Příjmení</t>
  </si>
  <si>
    <t>Jméno</t>
  </si>
  <si>
    <t>Pohlaví</t>
  </si>
  <si>
    <t>Datum narození</t>
  </si>
  <si>
    <t>Věk</t>
  </si>
  <si>
    <t>Nastoupil</t>
  </si>
  <si>
    <t>Délka praxe</t>
  </si>
  <si>
    <t>Požadovaná praxe</t>
  </si>
  <si>
    <t>plnění praxe</t>
  </si>
  <si>
    <t>kategorie praxe</t>
  </si>
  <si>
    <t>vzdělání</t>
  </si>
  <si>
    <t>směna</t>
  </si>
  <si>
    <t>kategorie</t>
  </si>
  <si>
    <t>funkce</t>
  </si>
  <si>
    <t>Kovářová</t>
  </si>
  <si>
    <t>Markéta</t>
  </si>
  <si>
    <t>žena</t>
  </si>
  <si>
    <t>VYUČ</t>
  </si>
  <si>
    <t>A</t>
  </si>
  <si>
    <t>D</t>
  </si>
  <si>
    <t>2. Strojník</t>
  </si>
  <si>
    <t>Zeman</t>
  </si>
  <si>
    <t>Petr</t>
  </si>
  <si>
    <t>muž</t>
  </si>
  <si>
    <t>mleč</t>
  </si>
  <si>
    <t>Pokorný</t>
  </si>
  <si>
    <t>Jan</t>
  </si>
  <si>
    <t>Z</t>
  </si>
  <si>
    <t>balič</t>
  </si>
  <si>
    <t>Gut</t>
  </si>
  <si>
    <t>Andrej</t>
  </si>
  <si>
    <t>lisař</t>
  </si>
  <si>
    <t>Hlinka</t>
  </si>
  <si>
    <t>Jiří</t>
  </si>
  <si>
    <t>strojvedoucí</t>
  </si>
  <si>
    <t>Slabihoudová</t>
  </si>
  <si>
    <t>Šárka</t>
  </si>
  <si>
    <t>SŠ</t>
  </si>
  <si>
    <t>laborant</t>
  </si>
  <si>
    <t>Plechatý</t>
  </si>
  <si>
    <t>3. Strojník</t>
  </si>
  <si>
    <t>Jirásek</t>
  </si>
  <si>
    <t>Alois</t>
  </si>
  <si>
    <t>T</t>
  </si>
  <si>
    <t>mistr</t>
  </si>
  <si>
    <t>Škvor</t>
  </si>
  <si>
    <t>Ferdinand</t>
  </si>
  <si>
    <t>1. Strojník</t>
  </si>
  <si>
    <t>Jouza</t>
  </si>
  <si>
    <t>převinovač</t>
  </si>
  <si>
    <t>Hamáček</t>
  </si>
  <si>
    <t>Miloš</t>
  </si>
  <si>
    <t>B</t>
  </si>
  <si>
    <t>Stránská</t>
  </si>
  <si>
    <t>Eva</t>
  </si>
  <si>
    <t>Humr</t>
  </si>
  <si>
    <t>Klement</t>
  </si>
  <si>
    <t>Daněk</t>
  </si>
  <si>
    <t>Palyzová</t>
  </si>
  <si>
    <t>Květoslava</t>
  </si>
  <si>
    <t>Adámek</t>
  </si>
  <si>
    <t>Pavel</t>
  </si>
  <si>
    <t>Ženatý</t>
  </si>
  <si>
    <t>Filip</t>
  </si>
  <si>
    <t>Císařová</t>
  </si>
  <si>
    <t>Marie</t>
  </si>
  <si>
    <t>Jizera</t>
  </si>
  <si>
    <t>Jindrák</t>
  </si>
  <si>
    <t>Zdeněk</t>
  </si>
  <si>
    <t>Rybář</t>
  </si>
  <si>
    <t>Tomáš</t>
  </si>
  <si>
    <t>C</t>
  </si>
  <si>
    <t>Žoužel</t>
  </si>
  <si>
    <t>Semerádová</t>
  </si>
  <si>
    <t>Stanislava</t>
  </si>
  <si>
    <t>Hudeček</t>
  </si>
  <si>
    <t>Janeček</t>
  </si>
  <si>
    <t>Zličínský</t>
  </si>
  <si>
    <t>Oskar</t>
  </si>
  <si>
    <t>Hašek</t>
  </si>
  <si>
    <t>Antonín</t>
  </si>
  <si>
    <t>Rameš</t>
  </si>
  <si>
    <t>Kronová</t>
  </si>
  <si>
    <t>Jana</t>
  </si>
  <si>
    <t>Pavlata</t>
  </si>
  <si>
    <t>Gabriel</t>
  </si>
  <si>
    <t>Racková</t>
  </si>
  <si>
    <t>Jiřina</t>
  </si>
  <si>
    <t>Kohák</t>
  </si>
  <si>
    <t>Pasta</t>
  </si>
  <si>
    <t>František</t>
  </si>
  <si>
    <t>Rýnská</t>
  </si>
  <si>
    <t>Denisa</t>
  </si>
  <si>
    <t>Komárková</t>
  </si>
  <si>
    <t>Pospíchalová</t>
  </si>
  <si>
    <t>Dvořák</t>
  </si>
  <si>
    <t>Jaroslav</t>
  </si>
  <si>
    <t>Jenišovský</t>
  </si>
  <si>
    <t>Svatopluk</t>
  </si>
  <si>
    <t>Praveček</t>
  </si>
  <si>
    <t>Miloslav</t>
  </si>
  <si>
    <t>Penál</t>
  </si>
  <si>
    <t>kontrola</t>
  </si>
  <si>
    <t>Žížalová</t>
  </si>
  <si>
    <t>Hedvika</t>
  </si>
  <si>
    <t>Brodský</t>
  </si>
  <si>
    <t>Miroslav</t>
  </si>
  <si>
    <t>VŠ</t>
  </si>
  <si>
    <t>vedoucí kontroly</t>
  </si>
  <si>
    <t>Králová</t>
  </si>
  <si>
    <t>Vlasta</t>
  </si>
  <si>
    <t>Lamačová</t>
  </si>
  <si>
    <t>Věra</t>
  </si>
  <si>
    <t>technik laboratoře</t>
  </si>
  <si>
    <t>Ištóková</t>
  </si>
  <si>
    <t>Gizela</t>
  </si>
  <si>
    <t>sklad</t>
  </si>
  <si>
    <t>skladník</t>
  </si>
  <si>
    <t>Prokop</t>
  </si>
  <si>
    <t>Zima</t>
  </si>
  <si>
    <t>Nosák</t>
  </si>
  <si>
    <t>Otrava</t>
  </si>
  <si>
    <t>Fučík</t>
  </si>
  <si>
    <t>Veselý</t>
  </si>
  <si>
    <t>Stanislav</t>
  </si>
  <si>
    <t>řidič</t>
  </si>
  <si>
    <t>Wagner</t>
  </si>
  <si>
    <t>Josef</t>
  </si>
  <si>
    <t>Gottwaldová</t>
  </si>
  <si>
    <t>Faustová</t>
  </si>
  <si>
    <t>správa</t>
  </si>
  <si>
    <t>vedoucí marketngu</t>
  </si>
  <si>
    <t>Tupý</t>
  </si>
  <si>
    <t>uklízečka</t>
  </si>
  <si>
    <t>Janáčková</t>
  </si>
  <si>
    <t>Emilie</t>
  </si>
  <si>
    <t>sekretářka</t>
  </si>
  <si>
    <t>Železný</t>
  </si>
  <si>
    <t>technik</t>
  </si>
  <si>
    <t>Myslivec</t>
  </si>
  <si>
    <t>ekolog</t>
  </si>
  <si>
    <t>Joubalová</t>
  </si>
  <si>
    <t>účetní</t>
  </si>
  <si>
    <t>Menčík</t>
  </si>
  <si>
    <t>Emil</t>
  </si>
  <si>
    <t>Sovák</t>
  </si>
  <si>
    <t>svačinář</t>
  </si>
  <si>
    <t>Opavská</t>
  </si>
  <si>
    <t>referent</t>
  </si>
  <si>
    <t>technolog</t>
  </si>
  <si>
    <t>Jonák</t>
  </si>
  <si>
    <t>Piskořová</t>
  </si>
  <si>
    <t>Sekaná</t>
  </si>
  <si>
    <t>Pavla</t>
  </si>
  <si>
    <t>Novák</t>
  </si>
  <si>
    <t>vedoucí střediska</t>
  </si>
  <si>
    <t>Syslová</t>
  </si>
  <si>
    <t>Dana</t>
  </si>
  <si>
    <t>údržba</t>
  </si>
  <si>
    <t>Pancíř</t>
  </si>
  <si>
    <t>elektrikář</t>
  </si>
  <si>
    <t>Chomáč</t>
  </si>
  <si>
    <t>Dezider</t>
  </si>
  <si>
    <t>Urban</t>
  </si>
  <si>
    <t>jeřábník</t>
  </si>
  <si>
    <t>Tikal</t>
  </si>
  <si>
    <t>Müller</t>
  </si>
  <si>
    <t>svářeč</t>
  </si>
  <si>
    <t>Roubal</t>
  </si>
  <si>
    <t>Marian</t>
  </si>
  <si>
    <t>Lysá</t>
  </si>
  <si>
    <t>Hroch</t>
  </si>
  <si>
    <t>pomocný dělník</t>
  </si>
  <si>
    <t>Pšenica</t>
  </si>
  <si>
    <t>Otakar</t>
  </si>
  <si>
    <t>zámečník</t>
  </si>
  <si>
    <t>Tomášek</t>
  </si>
  <si>
    <t>Václav</t>
  </si>
  <si>
    <t>Vysoká</t>
  </si>
  <si>
    <t>Zuzana</t>
  </si>
  <si>
    <t>Horák</t>
  </si>
  <si>
    <t>Ťavová</t>
  </si>
  <si>
    <t>Simona</t>
  </si>
  <si>
    <t>svačinářka</t>
  </si>
  <si>
    <t>Stoklasa</t>
  </si>
  <si>
    <t>Typlt</t>
  </si>
  <si>
    <t>Brom</t>
  </si>
  <si>
    <t>Gustav</t>
  </si>
  <si>
    <t>technolog svařování</t>
  </si>
  <si>
    <t>Rak</t>
  </si>
  <si>
    <t>technik elektro</t>
  </si>
  <si>
    <t>Pospíšek</t>
  </si>
  <si>
    <t>Karel</t>
  </si>
  <si>
    <t>Šipl</t>
  </si>
  <si>
    <t>Vladimír</t>
  </si>
  <si>
    <t>Lysý</t>
  </si>
  <si>
    <t>Hudec</t>
  </si>
  <si>
    <t>technik MR</t>
  </si>
  <si>
    <t>Kolínský</t>
  </si>
  <si>
    <t>mechanik MR</t>
  </si>
  <si>
    <t>Epingerová</t>
  </si>
  <si>
    <t>Ploutev</t>
  </si>
  <si>
    <t>Táborský</t>
  </si>
  <si>
    <t>Květoslav</t>
  </si>
  <si>
    <t>Pospíchal</t>
  </si>
  <si>
    <t>Šimravá</t>
  </si>
  <si>
    <t>Kameš</t>
  </si>
  <si>
    <t>Milouš</t>
  </si>
  <si>
    <t>vedoucí údržby</t>
  </si>
  <si>
    <t>Klofák</t>
  </si>
  <si>
    <t>Vosáhlo</t>
  </si>
  <si>
    <t>Řízek</t>
  </si>
  <si>
    <t>Čestmír</t>
  </si>
  <si>
    <t>Tabulka 1. Mzdy</t>
  </si>
  <si>
    <t>kód 1</t>
  </si>
  <si>
    <t>Požadované 
vzdělání</t>
  </si>
  <si>
    <t>kód 2</t>
  </si>
  <si>
    <t>plnění 
vzdělání</t>
  </si>
  <si>
    <t>Celkem</t>
  </si>
  <si>
    <t>Mzda
leden</t>
  </si>
  <si>
    <t>Mzda
únor</t>
  </si>
  <si>
    <t>Mzda
březen</t>
  </si>
  <si>
    <t>Mzda
duben</t>
  </si>
  <si>
    <t>Mzda
květen</t>
  </si>
  <si>
    <t>Mzda
celkem</t>
  </si>
  <si>
    <t>Odměna</t>
  </si>
  <si>
    <t>Mzdy
2023</t>
  </si>
  <si>
    <t>Mzdy 2022</t>
  </si>
  <si>
    <t>Mzdy 2023</t>
  </si>
  <si>
    <t>Provoz 2022</t>
  </si>
  <si>
    <t>Provoz 2023</t>
  </si>
  <si>
    <t>Náklady 2022</t>
  </si>
  <si>
    <t>Náklady 2023</t>
  </si>
  <si>
    <t>Mzda�celkem</t>
  </si>
  <si>
    <t>ODKAZY</t>
  </si>
  <si>
    <t>Pojmy: sloupec, řádek, buňka, oblast, odkaz, adresa relativní, adresa absolutní, adresa smíšená, definované názvy (pojmenovaná oblast), styl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</si>
</sst>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2" xfId="0" applyFont="1" applyFill="1" applyBorder="1"/>
    <xf numFmtId="0" fontId="0" fillId="0" borderId="0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wrapText="1"/>
    </xf>
    <xf numFmtId="0" fontId="0" fillId="2" borderId="5" xfId="0" applyFont="1" applyFill="1" applyBorder="1"/>
    <xf numFmtId="14" fontId="0" fillId="2" borderId="5" xfId="0" applyNumberFormat="1" applyFont="1" applyFill="1" applyBorder="1"/>
    <xf numFmtId="0" fontId="0" fillId="0" borderId="5" xfId="0" applyFont="1" applyBorder="1"/>
    <xf numFmtId="14" fontId="0" fillId="0" borderId="5" xfId="0" applyNumberFormat="1" applyFont="1" applyBorder="1"/>
    <xf numFmtId="14" fontId="0" fillId="2" borderId="2" xfId="0" applyNumberFormat="1" applyFont="1" applyFill="1" applyBorder="1"/>
    <xf numFmtId="0" fontId="0" fillId="0" borderId="3" xfId="0" applyFont="1" applyBorder="1"/>
    <xf numFmtId="0" fontId="0" fillId="2" borderId="6" xfId="0" applyFont="1" applyFill="1" applyBorder="1"/>
    <xf numFmtId="0" fontId="0" fillId="0" borderId="6" xfId="0" applyFont="1" applyBorder="1"/>
    <xf numFmtId="0" fontId="0" fillId="0" borderId="1" xfId="0" applyFont="1" applyBorder="1"/>
    <xf numFmtId="0" fontId="0" fillId="2" borderId="4" xfId="0" applyFont="1" applyFill="1" applyBorder="1"/>
    <xf numFmtId="0" fontId="0" fillId="0" borderId="4" xfId="0" applyFont="1" applyBorder="1"/>
  </cellXfs>
  <cellStyles count="1">
    <cellStyle name="Normální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ulka6" displayName="Tabulka6" ref="A3:G103" totalsRowCount="1">
  <autoFilter ref="A3:G102"/>
  <tableColumns count="7">
    <tableColumn id="1" name="Příjmení" totalsRowLabel="Celkem">
      <calculatedColumnFormula>Odkazy!A7</calculatedColumnFormula>
    </tableColumn>
    <tableColumn id="2" name="Jméno">
      <calculatedColumnFormula>Odkazy!B7</calculatedColumnFormula>
    </tableColumn>
    <tableColumn id="3" name="Pohlaví">
      <calculatedColumnFormula>Odkazy!C7</calculatedColumnFormula>
    </tableColumn>
    <tableColumn id="4" name="Datum narození">
      <calculatedColumnFormula>Odkazy!D7</calculatedColumnFormula>
    </tableColumn>
    <tableColumn id="5" name="Věk">
      <calculatedColumnFormula>Odkazy!E7</calculatedColumnFormula>
    </tableColumn>
    <tableColumn id="6" name="Odměna" totalsRowFunction="sum">
      <calculatedColumnFormula>Odkazy!Y7</calculatedColumnFormula>
    </tableColumn>
    <tableColumn id="7" name="Mzda�celkem" totalsRowFunction="sum" dataDxfId="0">
      <calculatedColumnFormula>Odkazy!X7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rgb="FFFFFF00"/>
  </sheetPr>
  <dimension ref="A1:AD114"/>
  <sheetViews>
    <sheetView workbookViewId="0">
      <selection activeCell="A2" sqref="A2"/>
    </sheetView>
  </sheetViews>
  <sheetFormatPr defaultRowHeight="14.4" x14ac:dyDescent="0.3"/>
  <cols>
    <col min="1" max="2" width="13" customWidth="1"/>
    <col min="3" max="3" width="9.109375" customWidth="1"/>
    <col min="4" max="4" width="16.21875" customWidth="1"/>
    <col min="5" max="5" width="0" hidden="1" customWidth="1"/>
    <col min="6" max="6" width="15.6640625" hidden="1" customWidth="1"/>
    <col min="7" max="7" width="0" hidden="1" customWidth="1"/>
    <col min="8" max="8" width="18.33203125" hidden="1" customWidth="1"/>
    <col min="9" max="9" width="14.5546875" hidden="1" customWidth="1"/>
    <col min="10" max="16" width="19.77734375" hidden="1" customWidth="1"/>
    <col min="17" max="17" width="11.77734375" customWidth="1"/>
    <col min="18" max="18" width="16.21875" customWidth="1"/>
    <col min="20" max="23" width="10.5546875" customWidth="1"/>
    <col min="28" max="28" width="3.44140625" customWidth="1"/>
  </cols>
  <sheetData>
    <row r="1" spans="1:30" x14ac:dyDescent="0.3">
      <c r="A1" s="1" t="s">
        <v>234</v>
      </c>
      <c r="Z1">
        <v>10</v>
      </c>
      <c r="AA1">
        <v>10</v>
      </c>
      <c r="AD1">
        <v>1.1000000000000001</v>
      </c>
    </row>
    <row r="2" spans="1:30" x14ac:dyDescent="0.3">
      <c r="A2" s="2" t="s">
        <v>235</v>
      </c>
    </row>
    <row r="5" spans="1:30" x14ac:dyDescent="0.3">
      <c r="A5" s="2" t="s">
        <v>213</v>
      </c>
    </row>
    <row r="6" spans="1:30" ht="28.8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214</v>
      </c>
      <c r="M6" s="6" t="s">
        <v>215</v>
      </c>
      <c r="N6" s="5" t="s">
        <v>216</v>
      </c>
      <c r="O6" s="6" t="s">
        <v>217</v>
      </c>
      <c r="P6" s="5" t="s">
        <v>11</v>
      </c>
      <c r="Q6" s="5" t="s">
        <v>12</v>
      </c>
      <c r="R6" s="5" t="s">
        <v>13</v>
      </c>
      <c r="S6" s="6" t="s">
        <v>219</v>
      </c>
      <c r="T6" s="6" t="s">
        <v>220</v>
      </c>
      <c r="U6" s="6" t="s">
        <v>221</v>
      </c>
      <c r="V6" s="6" t="s">
        <v>222</v>
      </c>
      <c r="W6" s="6" t="s">
        <v>223</v>
      </c>
      <c r="X6" s="6" t="s">
        <v>224</v>
      </c>
      <c r="Y6" s="6" t="s">
        <v>225</v>
      </c>
      <c r="AA6" s="6" t="s">
        <v>225</v>
      </c>
      <c r="AC6" s="6" t="s">
        <v>224</v>
      </c>
      <c r="AD6" s="6" t="s">
        <v>226</v>
      </c>
    </row>
    <row r="7" spans="1:30" x14ac:dyDescent="0.3">
      <c r="A7" s="7" t="s">
        <v>14</v>
      </c>
      <c r="B7" s="7" t="s">
        <v>15</v>
      </c>
      <c r="C7" s="7" t="s">
        <v>16</v>
      </c>
      <c r="D7" s="8">
        <v>28501</v>
      </c>
      <c r="E7" s="7">
        <f t="shared" ref="E7:E35" ca="1" si="0">INT((TODAY()-D7)/365)</f>
        <v>44</v>
      </c>
      <c r="F7" s="8">
        <v>35946</v>
      </c>
      <c r="G7" s="7">
        <f t="shared" ref="G7:G35" ca="1" si="1">INT((TODAY()-F7)/365)</f>
        <v>23</v>
      </c>
      <c r="H7" s="7">
        <v>4</v>
      </c>
      <c r="I7" s="7" t="str">
        <f t="shared" ref="I7:I35" ca="1" si="2">IF(H7&lt;=G7,"splňuje","nesplňuje")</f>
        <v>splňuje</v>
      </c>
      <c r="J7" s="7" t="str">
        <f t="shared" ref="J7:J35" ca="1" si="3">IF(G7&lt;=5,"méně než 5",IF(G7&lt;=10,"5-10",IF(G7&lt;=20,"10-20","víc než 20")))</f>
        <v>víc než 20</v>
      </c>
      <c r="K7" s="7" t="s">
        <v>17</v>
      </c>
      <c r="L7" s="7">
        <f t="shared" ref="L7:L70" si="4">IF(K7="Z",1,IF(K7="VYUČ",2,IF(K7="SŠ",3,4)))</f>
        <v>2</v>
      </c>
      <c r="M7" s="7" t="s">
        <v>17</v>
      </c>
      <c r="N7" s="7">
        <f t="shared" ref="N7:N70" si="5">IF(M7="Z",1,IF(M7="VYUČ",2,IF(M7="SŠ",3,4)))</f>
        <v>2</v>
      </c>
      <c r="O7" s="7" t="str">
        <f t="shared" ref="O7:O70" si="6">IF(N7=L7,"splňuje",IF(N7&lt;L7,"nesplňuje","překračuje"))</f>
        <v>splňuje</v>
      </c>
      <c r="P7" s="7" t="s">
        <v>18</v>
      </c>
      <c r="Q7" s="7" t="s">
        <v>19</v>
      </c>
      <c r="R7" s="7" t="s">
        <v>20</v>
      </c>
      <c r="S7" s="7">
        <v>12873</v>
      </c>
      <c r="T7" s="7">
        <v>13954</v>
      </c>
      <c r="U7" s="7">
        <v>12626</v>
      </c>
      <c r="V7" s="7">
        <v>15576</v>
      </c>
      <c r="W7" s="7">
        <v>13181</v>
      </c>
      <c r="X7" s="7">
        <f>SUM(S7:W7)</f>
        <v>68210</v>
      </c>
      <c r="Y7" s="7">
        <f>X7/100*$Z$1</f>
        <v>6821</v>
      </c>
      <c r="AA7" s="7">
        <f>X7/100*Daň</f>
        <v>6821</v>
      </c>
      <c r="AC7">
        <f>SUM(X7:X105,Y7:Y105)</f>
        <v>6603256</v>
      </c>
      <c r="AD7">
        <f>AC7*$AD$1</f>
        <v>7263581.6000000006</v>
      </c>
    </row>
    <row r="8" spans="1:30" x14ac:dyDescent="0.3">
      <c r="A8" s="9" t="s">
        <v>21</v>
      </c>
      <c r="B8" s="9" t="s">
        <v>22</v>
      </c>
      <c r="C8" s="9" t="s">
        <v>23</v>
      </c>
      <c r="D8" s="10">
        <v>27167</v>
      </c>
      <c r="E8" s="9">
        <f t="shared" ca="1" si="0"/>
        <v>47</v>
      </c>
      <c r="F8" s="10">
        <v>35284</v>
      </c>
      <c r="G8" s="9">
        <f t="shared" ca="1" si="1"/>
        <v>25</v>
      </c>
      <c r="H8" s="9">
        <v>8</v>
      </c>
      <c r="I8" s="9" t="str">
        <f t="shared" ca="1" si="2"/>
        <v>splňuje</v>
      </c>
      <c r="J8" s="9" t="str">
        <f t="shared" ca="1" si="3"/>
        <v>víc než 20</v>
      </c>
      <c r="K8" s="9" t="s">
        <v>17</v>
      </c>
      <c r="L8" s="9">
        <f t="shared" si="4"/>
        <v>2</v>
      </c>
      <c r="M8" s="9" t="s">
        <v>17</v>
      </c>
      <c r="N8" s="9">
        <f t="shared" si="5"/>
        <v>2</v>
      </c>
      <c r="O8" s="9" t="str">
        <f t="shared" si="6"/>
        <v>splňuje</v>
      </c>
      <c r="P8" s="9" t="s">
        <v>18</v>
      </c>
      <c r="Q8" s="9" t="s">
        <v>19</v>
      </c>
      <c r="R8" s="9" t="s">
        <v>24</v>
      </c>
      <c r="S8" s="9">
        <v>11274</v>
      </c>
      <c r="T8" s="9">
        <v>12221</v>
      </c>
      <c r="U8" s="9">
        <v>11057</v>
      </c>
      <c r="V8" s="9">
        <v>13641</v>
      </c>
      <c r="W8" s="9">
        <v>11544</v>
      </c>
      <c r="X8" s="9">
        <f t="shared" ref="X8:X71" si="7">SUM(S8:W8)</f>
        <v>59737</v>
      </c>
      <c r="Y8" s="9">
        <f t="shared" ref="Y8:Y71" si="8">X8/100*$Z$1</f>
        <v>5973.7</v>
      </c>
      <c r="AA8" s="9">
        <f>X8/100*Daň</f>
        <v>5973.7</v>
      </c>
    </row>
    <row r="9" spans="1:30" x14ac:dyDescent="0.3">
      <c r="A9" s="7" t="s">
        <v>25</v>
      </c>
      <c r="B9" s="7" t="s">
        <v>26</v>
      </c>
      <c r="C9" s="7" t="s">
        <v>23</v>
      </c>
      <c r="D9" s="8">
        <v>26314</v>
      </c>
      <c r="E9" s="7">
        <f t="shared" ca="1" si="0"/>
        <v>50</v>
      </c>
      <c r="F9" s="8">
        <v>35442</v>
      </c>
      <c r="G9" s="7">
        <f t="shared" ca="1" si="1"/>
        <v>25</v>
      </c>
      <c r="H9" s="7">
        <v>0</v>
      </c>
      <c r="I9" s="7" t="str">
        <f t="shared" ca="1" si="2"/>
        <v>splňuje</v>
      </c>
      <c r="J9" s="7" t="str">
        <f t="shared" ca="1" si="3"/>
        <v>víc než 20</v>
      </c>
      <c r="K9" s="7" t="s">
        <v>27</v>
      </c>
      <c r="L9" s="7">
        <f t="shared" si="4"/>
        <v>1</v>
      </c>
      <c r="M9" s="7" t="s">
        <v>27</v>
      </c>
      <c r="N9" s="7">
        <f t="shared" si="5"/>
        <v>1</v>
      </c>
      <c r="O9" s="7" t="str">
        <f t="shared" si="6"/>
        <v>splňuje</v>
      </c>
      <c r="P9" s="7" t="s">
        <v>18</v>
      </c>
      <c r="Q9" s="7" t="s">
        <v>19</v>
      </c>
      <c r="R9" s="7" t="s">
        <v>28</v>
      </c>
      <c r="S9" s="7">
        <v>9165</v>
      </c>
      <c r="T9" s="7">
        <v>9934</v>
      </c>
      <c r="U9" s="7">
        <v>8989</v>
      </c>
      <c r="V9" s="7">
        <v>11089</v>
      </c>
      <c r="W9" s="7">
        <v>9384</v>
      </c>
      <c r="X9" s="7">
        <f t="shared" si="7"/>
        <v>48561</v>
      </c>
      <c r="Y9" s="7">
        <f t="shared" si="8"/>
        <v>4856.1000000000004</v>
      </c>
      <c r="AA9" s="7">
        <f>X9/100*Daň</f>
        <v>4856.1000000000004</v>
      </c>
    </row>
    <row r="10" spans="1:30" x14ac:dyDescent="0.3">
      <c r="A10" s="9" t="s">
        <v>29</v>
      </c>
      <c r="B10" s="9" t="s">
        <v>30</v>
      </c>
      <c r="C10" s="9" t="s">
        <v>23</v>
      </c>
      <c r="D10" s="10">
        <v>25892</v>
      </c>
      <c r="E10" s="9">
        <f t="shared" ca="1" si="0"/>
        <v>51</v>
      </c>
      <c r="F10" s="10">
        <v>35051</v>
      </c>
      <c r="G10" s="9">
        <f t="shared" ca="1" si="1"/>
        <v>26</v>
      </c>
      <c r="H10" s="9">
        <v>0</v>
      </c>
      <c r="I10" s="9" t="str">
        <f t="shared" ca="1" si="2"/>
        <v>splňuje</v>
      </c>
      <c r="J10" s="9" t="str">
        <f t="shared" ca="1" si="3"/>
        <v>víc než 20</v>
      </c>
      <c r="K10" s="9" t="s">
        <v>17</v>
      </c>
      <c r="L10" s="9">
        <f t="shared" si="4"/>
        <v>2</v>
      </c>
      <c r="M10" s="9" t="s">
        <v>27</v>
      </c>
      <c r="N10" s="9">
        <f t="shared" si="5"/>
        <v>1</v>
      </c>
      <c r="O10" s="9" t="str">
        <f t="shared" si="6"/>
        <v>nesplňuje</v>
      </c>
      <c r="P10" s="9" t="s">
        <v>18</v>
      </c>
      <c r="Q10" s="9" t="s">
        <v>19</v>
      </c>
      <c r="R10" s="9" t="s">
        <v>31</v>
      </c>
      <c r="S10" s="9">
        <v>13166</v>
      </c>
      <c r="T10" s="9">
        <v>14271</v>
      </c>
      <c r="U10" s="9">
        <v>12913</v>
      </c>
      <c r="V10" s="9">
        <v>15930</v>
      </c>
      <c r="W10" s="9">
        <v>13481</v>
      </c>
      <c r="X10" s="9">
        <f t="shared" si="7"/>
        <v>69761</v>
      </c>
      <c r="Y10" s="9">
        <f t="shared" si="8"/>
        <v>6976.1</v>
      </c>
      <c r="AA10" s="9">
        <f>X10/100*Daň</f>
        <v>6976.1</v>
      </c>
    </row>
    <row r="11" spans="1:30" x14ac:dyDescent="0.3">
      <c r="A11" s="7" t="s">
        <v>32</v>
      </c>
      <c r="B11" s="7" t="s">
        <v>33</v>
      </c>
      <c r="C11" s="7" t="s">
        <v>23</v>
      </c>
      <c r="D11" s="8">
        <v>22951</v>
      </c>
      <c r="E11" s="7">
        <f t="shared" ca="1" si="0"/>
        <v>59</v>
      </c>
      <c r="F11" s="8">
        <v>33301</v>
      </c>
      <c r="G11" s="7">
        <f t="shared" ca="1" si="1"/>
        <v>30</v>
      </c>
      <c r="H11" s="7">
        <v>10</v>
      </c>
      <c r="I11" s="7" t="str">
        <f t="shared" ca="1" si="2"/>
        <v>splňuje</v>
      </c>
      <c r="J11" s="7" t="str">
        <f t="shared" ca="1" si="3"/>
        <v>víc než 20</v>
      </c>
      <c r="K11" s="7" t="s">
        <v>17</v>
      </c>
      <c r="L11" s="7">
        <f t="shared" si="4"/>
        <v>2</v>
      </c>
      <c r="M11" s="7" t="s">
        <v>17</v>
      </c>
      <c r="N11" s="7">
        <f t="shared" si="5"/>
        <v>2</v>
      </c>
      <c r="O11" s="7" t="str">
        <f t="shared" si="6"/>
        <v>splňuje</v>
      </c>
      <c r="P11" s="7" t="s">
        <v>18</v>
      </c>
      <c r="Q11" s="7" t="s">
        <v>19</v>
      </c>
      <c r="R11" s="7" t="s">
        <v>34</v>
      </c>
      <c r="S11" s="7">
        <v>14363</v>
      </c>
      <c r="T11" s="7">
        <v>15569</v>
      </c>
      <c r="U11" s="7">
        <v>14087</v>
      </c>
      <c r="V11" s="7">
        <v>17379</v>
      </c>
      <c r="W11" s="7">
        <v>14707</v>
      </c>
      <c r="X11" s="7">
        <f t="shared" si="7"/>
        <v>76105</v>
      </c>
      <c r="Y11" s="7">
        <f t="shared" si="8"/>
        <v>7610.5</v>
      </c>
      <c r="AA11" s="7">
        <f>X11/100*Daň</f>
        <v>7610.5</v>
      </c>
    </row>
    <row r="12" spans="1:30" x14ac:dyDescent="0.3">
      <c r="A12" s="9" t="s">
        <v>35</v>
      </c>
      <c r="B12" s="9" t="s">
        <v>36</v>
      </c>
      <c r="C12" s="9" t="s">
        <v>16</v>
      </c>
      <c r="D12" s="10">
        <v>21102</v>
      </c>
      <c r="E12" s="9">
        <f t="shared" ca="1" si="0"/>
        <v>64</v>
      </c>
      <c r="F12" s="10">
        <v>32494</v>
      </c>
      <c r="G12" s="9">
        <f t="shared" ca="1" si="1"/>
        <v>33</v>
      </c>
      <c r="H12" s="9">
        <v>2</v>
      </c>
      <c r="I12" s="9" t="str">
        <f t="shared" ca="1" si="2"/>
        <v>splňuje</v>
      </c>
      <c r="J12" s="9" t="str">
        <f t="shared" ca="1" si="3"/>
        <v>víc než 20</v>
      </c>
      <c r="K12" s="9" t="s">
        <v>37</v>
      </c>
      <c r="L12" s="9">
        <f t="shared" si="4"/>
        <v>3</v>
      </c>
      <c r="M12" s="9" t="s">
        <v>17</v>
      </c>
      <c r="N12" s="9">
        <f t="shared" si="5"/>
        <v>2</v>
      </c>
      <c r="O12" s="9" t="str">
        <f t="shared" si="6"/>
        <v>nesplňuje</v>
      </c>
      <c r="P12" s="9" t="s">
        <v>18</v>
      </c>
      <c r="Q12" s="9" t="s">
        <v>19</v>
      </c>
      <c r="R12" s="9" t="s">
        <v>38</v>
      </c>
      <c r="S12" s="9">
        <v>11549</v>
      </c>
      <c r="T12" s="9">
        <v>12519</v>
      </c>
      <c r="U12" s="9">
        <v>11327</v>
      </c>
      <c r="V12" s="9">
        <v>13974</v>
      </c>
      <c r="W12" s="9">
        <v>11826</v>
      </c>
      <c r="X12" s="9">
        <f t="shared" si="7"/>
        <v>61195</v>
      </c>
      <c r="Y12" s="9">
        <f t="shared" si="8"/>
        <v>6119.5</v>
      </c>
      <c r="AA12" s="9">
        <f>X12/100*Daň</f>
        <v>6119.5</v>
      </c>
    </row>
    <row r="13" spans="1:30" x14ac:dyDescent="0.3">
      <c r="A13" s="7" t="s">
        <v>39</v>
      </c>
      <c r="B13" s="7" t="s">
        <v>26</v>
      </c>
      <c r="C13" s="7" t="s">
        <v>23</v>
      </c>
      <c r="D13" s="8">
        <v>20353</v>
      </c>
      <c r="E13" s="7">
        <f t="shared" ca="1" si="0"/>
        <v>66</v>
      </c>
      <c r="F13" s="8">
        <v>32130</v>
      </c>
      <c r="G13" s="7">
        <f t="shared" ca="1" si="1"/>
        <v>34</v>
      </c>
      <c r="H13" s="7">
        <v>0</v>
      </c>
      <c r="I13" s="7" t="str">
        <f t="shared" ca="1" si="2"/>
        <v>splňuje</v>
      </c>
      <c r="J13" s="7" t="str">
        <f t="shared" ca="1" si="3"/>
        <v>víc než 20</v>
      </c>
      <c r="K13" s="7" t="s">
        <v>17</v>
      </c>
      <c r="L13" s="7">
        <f t="shared" si="4"/>
        <v>2</v>
      </c>
      <c r="M13" s="7" t="s">
        <v>17</v>
      </c>
      <c r="N13" s="7">
        <f t="shared" si="5"/>
        <v>2</v>
      </c>
      <c r="O13" s="7" t="str">
        <f t="shared" si="6"/>
        <v>splňuje</v>
      </c>
      <c r="P13" s="7" t="s">
        <v>18</v>
      </c>
      <c r="Q13" s="7" t="s">
        <v>19</v>
      </c>
      <c r="R13" s="7" t="s">
        <v>40</v>
      </c>
      <c r="S13" s="7">
        <v>12277</v>
      </c>
      <c r="T13" s="7">
        <v>13308</v>
      </c>
      <c r="U13" s="7">
        <v>12041</v>
      </c>
      <c r="V13" s="7">
        <v>14855</v>
      </c>
      <c r="W13" s="7">
        <v>12571</v>
      </c>
      <c r="X13" s="7">
        <f t="shared" si="7"/>
        <v>65052</v>
      </c>
      <c r="Y13" s="7">
        <f t="shared" si="8"/>
        <v>6505.2</v>
      </c>
      <c r="AA13" s="7">
        <f>X13/100*Daň</f>
        <v>6505.2</v>
      </c>
    </row>
    <row r="14" spans="1:30" x14ac:dyDescent="0.3">
      <c r="A14" s="9" t="s">
        <v>41</v>
      </c>
      <c r="B14" s="9" t="s">
        <v>42</v>
      </c>
      <c r="C14" s="9" t="s">
        <v>23</v>
      </c>
      <c r="D14" s="10">
        <v>19633</v>
      </c>
      <c r="E14" s="9">
        <f t="shared" ca="1" si="0"/>
        <v>68</v>
      </c>
      <c r="F14" s="10">
        <v>27062</v>
      </c>
      <c r="G14" s="9">
        <f t="shared" ca="1" si="1"/>
        <v>48</v>
      </c>
      <c r="H14" s="9">
        <v>10</v>
      </c>
      <c r="I14" s="9" t="str">
        <f t="shared" ca="1" si="2"/>
        <v>splňuje</v>
      </c>
      <c r="J14" s="9" t="str">
        <f t="shared" ca="1" si="3"/>
        <v>víc než 20</v>
      </c>
      <c r="K14" s="9" t="s">
        <v>37</v>
      </c>
      <c r="L14" s="9">
        <f t="shared" si="4"/>
        <v>3</v>
      </c>
      <c r="M14" s="9" t="s">
        <v>37</v>
      </c>
      <c r="N14" s="9">
        <f t="shared" si="5"/>
        <v>3</v>
      </c>
      <c r="O14" s="9" t="str">
        <f t="shared" si="6"/>
        <v>splňuje</v>
      </c>
      <c r="P14" s="9" t="s">
        <v>18</v>
      </c>
      <c r="Q14" s="9" t="s">
        <v>43</v>
      </c>
      <c r="R14" s="9" t="s">
        <v>44</v>
      </c>
      <c r="S14" s="9">
        <v>11305</v>
      </c>
      <c r="T14" s="9">
        <v>12254</v>
      </c>
      <c r="U14" s="9">
        <v>11088</v>
      </c>
      <c r="V14" s="9">
        <v>13679</v>
      </c>
      <c r="W14" s="9">
        <v>11576</v>
      </c>
      <c r="X14" s="9">
        <f t="shared" si="7"/>
        <v>59902</v>
      </c>
      <c r="Y14" s="9">
        <f t="shared" si="8"/>
        <v>5990.2</v>
      </c>
      <c r="AA14" s="9">
        <f>X14/100*Daň</f>
        <v>5990.2</v>
      </c>
    </row>
    <row r="15" spans="1:30" x14ac:dyDescent="0.3">
      <c r="A15" s="7" t="s">
        <v>45</v>
      </c>
      <c r="B15" s="7" t="s">
        <v>46</v>
      </c>
      <c r="C15" s="7" t="s">
        <v>23</v>
      </c>
      <c r="D15" s="8">
        <v>16443</v>
      </c>
      <c r="E15" s="7">
        <f t="shared" ca="1" si="0"/>
        <v>77</v>
      </c>
      <c r="F15" s="8">
        <v>28660</v>
      </c>
      <c r="G15" s="7">
        <f t="shared" ca="1" si="1"/>
        <v>43</v>
      </c>
      <c r="H15" s="7">
        <v>8</v>
      </c>
      <c r="I15" s="7" t="str">
        <f t="shared" ca="1" si="2"/>
        <v>splňuje</v>
      </c>
      <c r="J15" s="7" t="str">
        <f t="shared" ca="1" si="3"/>
        <v>víc než 20</v>
      </c>
      <c r="K15" s="7" t="s">
        <v>17</v>
      </c>
      <c r="L15" s="7">
        <f t="shared" si="4"/>
        <v>2</v>
      </c>
      <c r="M15" s="7" t="s">
        <v>17</v>
      </c>
      <c r="N15" s="7">
        <f t="shared" si="5"/>
        <v>2</v>
      </c>
      <c r="O15" s="7" t="str">
        <f t="shared" si="6"/>
        <v>splňuje</v>
      </c>
      <c r="P15" s="7" t="s">
        <v>18</v>
      </c>
      <c r="Q15" s="7" t="s">
        <v>19</v>
      </c>
      <c r="R15" s="7" t="s">
        <v>47</v>
      </c>
      <c r="S15" s="7">
        <v>11921</v>
      </c>
      <c r="T15" s="7">
        <v>12922</v>
      </c>
      <c r="U15" s="7">
        <v>11692</v>
      </c>
      <c r="V15" s="7">
        <v>14424</v>
      </c>
      <c r="W15" s="7">
        <v>12207</v>
      </c>
      <c r="X15" s="7">
        <f t="shared" si="7"/>
        <v>63166</v>
      </c>
      <c r="Y15" s="7">
        <f t="shared" si="8"/>
        <v>6316.5999999999995</v>
      </c>
      <c r="AA15" s="7">
        <f>X15/100*Daň</f>
        <v>6316.5999999999995</v>
      </c>
    </row>
    <row r="16" spans="1:30" x14ac:dyDescent="0.3">
      <c r="A16" s="9" t="s">
        <v>48</v>
      </c>
      <c r="B16" s="9" t="s">
        <v>26</v>
      </c>
      <c r="C16" s="9" t="s">
        <v>23</v>
      </c>
      <c r="D16" s="10">
        <v>15681</v>
      </c>
      <c r="E16" s="9">
        <f t="shared" ca="1" si="0"/>
        <v>79</v>
      </c>
      <c r="F16" s="10">
        <v>35911</v>
      </c>
      <c r="G16" s="9">
        <f t="shared" ca="1" si="1"/>
        <v>23</v>
      </c>
      <c r="H16" s="9">
        <v>8</v>
      </c>
      <c r="I16" s="9" t="str">
        <f t="shared" ca="1" si="2"/>
        <v>splňuje</v>
      </c>
      <c r="J16" s="9" t="str">
        <f t="shared" ca="1" si="3"/>
        <v>víc než 20</v>
      </c>
      <c r="K16" s="9" t="s">
        <v>17</v>
      </c>
      <c r="L16" s="9">
        <f t="shared" si="4"/>
        <v>2</v>
      </c>
      <c r="M16" s="9" t="s">
        <v>17</v>
      </c>
      <c r="N16" s="9">
        <f t="shared" si="5"/>
        <v>2</v>
      </c>
      <c r="O16" s="9" t="str">
        <f t="shared" si="6"/>
        <v>splňuje</v>
      </c>
      <c r="P16" s="9" t="s">
        <v>18</v>
      </c>
      <c r="Q16" s="9" t="s">
        <v>19</v>
      </c>
      <c r="R16" s="9" t="s">
        <v>49</v>
      </c>
      <c r="S16" s="9">
        <v>12284</v>
      </c>
      <c r="T16" s="9">
        <v>13315</v>
      </c>
      <c r="U16" s="9">
        <v>12048</v>
      </c>
      <c r="V16" s="9">
        <v>14863</v>
      </c>
      <c r="W16" s="9">
        <v>12578</v>
      </c>
      <c r="X16" s="9">
        <f t="shared" si="7"/>
        <v>65088</v>
      </c>
      <c r="Y16" s="9">
        <f t="shared" si="8"/>
        <v>6508.8</v>
      </c>
      <c r="AA16" s="9">
        <f>X16/100*Daň</f>
        <v>6508.8</v>
      </c>
    </row>
    <row r="17" spans="1:27" x14ac:dyDescent="0.3">
      <c r="A17" s="7" t="s">
        <v>50</v>
      </c>
      <c r="B17" s="7" t="s">
        <v>51</v>
      </c>
      <c r="C17" s="7" t="s">
        <v>23</v>
      </c>
      <c r="D17" s="8">
        <v>26239</v>
      </c>
      <c r="E17" s="7">
        <f t="shared" ca="1" si="0"/>
        <v>50</v>
      </c>
      <c r="F17" s="8">
        <v>35241</v>
      </c>
      <c r="G17" s="7">
        <f t="shared" ca="1" si="1"/>
        <v>25</v>
      </c>
      <c r="H17" s="7">
        <v>10</v>
      </c>
      <c r="I17" s="7" t="str">
        <f t="shared" ca="1" si="2"/>
        <v>splňuje</v>
      </c>
      <c r="J17" s="7" t="str">
        <f t="shared" ca="1" si="3"/>
        <v>víc než 20</v>
      </c>
      <c r="K17" s="7" t="s">
        <v>17</v>
      </c>
      <c r="L17" s="7">
        <f t="shared" si="4"/>
        <v>2</v>
      </c>
      <c r="M17" s="7" t="s">
        <v>17</v>
      </c>
      <c r="N17" s="7">
        <f t="shared" si="5"/>
        <v>2</v>
      </c>
      <c r="O17" s="7" t="str">
        <f t="shared" si="6"/>
        <v>splňuje</v>
      </c>
      <c r="P17" s="7" t="s">
        <v>52</v>
      </c>
      <c r="Q17" s="7" t="s">
        <v>19</v>
      </c>
      <c r="R17" s="7" t="s">
        <v>34</v>
      </c>
      <c r="S17" s="7">
        <v>9437</v>
      </c>
      <c r="T17" s="7">
        <v>10229</v>
      </c>
      <c r="U17" s="7">
        <v>9256</v>
      </c>
      <c r="V17" s="7">
        <v>11418</v>
      </c>
      <c r="W17" s="7">
        <v>9663</v>
      </c>
      <c r="X17" s="7">
        <f t="shared" si="7"/>
        <v>50003</v>
      </c>
      <c r="Y17" s="7">
        <f t="shared" si="8"/>
        <v>5000.2999999999993</v>
      </c>
      <c r="AA17" s="7">
        <f>X17/100*Daň</f>
        <v>5000.2999999999993</v>
      </c>
    </row>
    <row r="18" spans="1:27" x14ac:dyDescent="0.3">
      <c r="A18" s="9" t="s">
        <v>53</v>
      </c>
      <c r="B18" s="9" t="s">
        <v>54</v>
      </c>
      <c r="C18" s="9" t="s">
        <v>16</v>
      </c>
      <c r="D18" s="10">
        <v>26439</v>
      </c>
      <c r="E18" s="9">
        <f t="shared" ca="1" si="0"/>
        <v>49</v>
      </c>
      <c r="F18" s="10">
        <v>33790</v>
      </c>
      <c r="G18" s="9">
        <f t="shared" ca="1" si="1"/>
        <v>29</v>
      </c>
      <c r="H18" s="9">
        <v>0</v>
      </c>
      <c r="I18" s="9" t="str">
        <f t="shared" ca="1" si="2"/>
        <v>splňuje</v>
      </c>
      <c r="J18" s="9" t="str">
        <f t="shared" ca="1" si="3"/>
        <v>víc než 20</v>
      </c>
      <c r="K18" s="9" t="s">
        <v>27</v>
      </c>
      <c r="L18" s="9">
        <f t="shared" si="4"/>
        <v>1</v>
      </c>
      <c r="M18" s="9" t="s">
        <v>27</v>
      </c>
      <c r="N18" s="9">
        <f t="shared" si="5"/>
        <v>1</v>
      </c>
      <c r="O18" s="9" t="str">
        <f t="shared" si="6"/>
        <v>splňuje</v>
      </c>
      <c r="P18" s="9" t="s">
        <v>52</v>
      </c>
      <c r="Q18" s="9" t="s">
        <v>19</v>
      </c>
      <c r="R18" s="9" t="s">
        <v>28</v>
      </c>
      <c r="S18" s="9">
        <v>10434</v>
      </c>
      <c r="T18" s="9">
        <v>11310</v>
      </c>
      <c r="U18" s="9">
        <v>10234</v>
      </c>
      <c r="V18" s="9">
        <v>12625</v>
      </c>
      <c r="W18" s="9">
        <v>10684</v>
      </c>
      <c r="X18" s="9">
        <f t="shared" si="7"/>
        <v>55287</v>
      </c>
      <c r="Y18" s="9">
        <f t="shared" si="8"/>
        <v>5528.7</v>
      </c>
      <c r="AA18" s="9">
        <f>X18/100*Daň</f>
        <v>5528.7</v>
      </c>
    </row>
    <row r="19" spans="1:27" x14ac:dyDescent="0.3">
      <c r="A19" s="7" t="s">
        <v>55</v>
      </c>
      <c r="B19" s="7" t="s">
        <v>56</v>
      </c>
      <c r="C19" s="7" t="s">
        <v>23</v>
      </c>
      <c r="D19" s="8">
        <v>24780</v>
      </c>
      <c r="E19" s="7">
        <f t="shared" ca="1" si="0"/>
        <v>54</v>
      </c>
      <c r="F19" s="8">
        <v>35867</v>
      </c>
      <c r="G19" s="7">
        <f t="shared" ca="1" si="1"/>
        <v>23</v>
      </c>
      <c r="H19" s="7">
        <v>0</v>
      </c>
      <c r="I19" s="7" t="str">
        <f t="shared" ca="1" si="2"/>
        <v>splňuje</v>
      </c>
      <c r="J19" s="7" t="str">
        <f t="shared" ca="1" si="3"/>
        <v>víc než 20</v>
      </c>
      <c r="K19" s="7" t="s">
        <v>17</v>
      </c>
      <c r="L19" s="7">
        <f t="shared" si="4"/>
        <v>2</v>
      </c>
      <c r="M19" s="7" t="s">
        <v>17</v>
      </c>
      <c r="N19" s="7">
        <f t="shared" si="5"/>
        <v>2</v>
      </c>
      <c r="O19" s="7" t="str">
        <f t="shared" si="6"/>
        <v>splňuje</v>
      </c>
      <c r="P19" s="7" t="s">
        <v>52</v>
      </c>
      <c r="Q19" s="7" t="s">
        <v>19</v>
      </c>
      <c r="R19" s="7" t="s">
        <v>40</v>
      </c>
      <c r="S19" s="7">
        <v>8032</v>
      </c>
      <c r="T19" s="7">
        <v>8706</v>
      </c>
      <c r="U19" s="7">
        <v>7878</v>
      </c>
      <c r="V19" s="7">
        <v>9718</v>
      </c>
      <c r="W19" s="7">
        <v>8224</v>
      </c>
      <c r="X19" s="7">
        <f t="shared" si="7"/>
        <v>42558</v>
      </c>
      <c r="Y19" s="7">
        <f t="shared" si="8"/>
        <v>4255.8</v>
      </c>
      <c r="AA19" s="7">
        <f>X19/100*Daň</f>
        <v>4255.8</v>
      </c>
    </row>
    <row r="20" spans="1:27" x14ac:dyDescent="0.3">
      <c r="A20" s="9" t="s">
        <v>57</v>
      </c>
      <c r="B20" s="9" t="s">
        <v>22</v>
      </c>
      <c r="C20" s="9" t="s">
        <v>23</v>
      </c>
      <c r="D20" s="10">
        <v>24510</v>
      </c>
      <c r="E20" s="9">
        <f t="shared" ca="1" si="0"/>
        <v>55</v>
      </c>
      <c r="F20" s="10">
        <v>34633</v>
      </c>
      <c r="G20" s="9">
        <f t="shared" ca="1" si="1"/>
        <v>27</v>
      </c>
      <c r="H20" s="9">
        <v>4</v>
      </c>
      <c r="I20" s="9" t="str">
        <f t="shared" ca="1" si="2"/>
        <v>splňuje</v>
      </c>
      <c r="J20" s="9" t="str">
        <f t="shared" ca="1" si="3"/>
        <v>víc než 20</v>
      </c>
      <c r="K20" s="9" t="s">
        <v>17</v>
      </c>
      <c r="L20" s="9">
        <f t="shared" si="4"/>
        <v>2</v>
      </c>
      <c r="M20" s="9" t="s">
        <v>17</v>
      </c>
      <c r="N20" s="9">
        <f t="shared" si="5"/>
        <v>2</v>
      </c>
      <c r="O20" s="9" t="str">
        <f t="shared" si="6"/>
        <v>splňuje</v>
      </c>
      <c r="P20" s="9" t="s">
        <v>52</v>
      </c>
      <c r="Q20" s="9" t="s">
        <v>19</v>
      </c>
      <c r="R20" s="9" t="s">
        <v>20</v>
      </c>
      <c r="S20" s="9">
        <v>9450</v>
      </c>
      <c r="T20" s="9">
        <v>10243</v>
      </c>
      <c r="U20" s="9">
        <v>9268</v>
      </c>
      <c r="V20" s="9">
        <v>11434</v>
      </c>
      <c r="W20" s="9">
        <v>9676</v>
      </c>
      <c r="X20" s="9">
        <f t="shared" si="7"/>
        <v>50071</v>
      </c>
      <c r="Y20" s="9">
        <f t="shared" si="8"/>
        <v>5007.0999999999995</v>
      </c>
      <c r="AA20" s="9">
        <f>X20/100*Daň</f>
        <v>5007.0999999999995</v>
      </c>
    </row>
    <row r="21" spans="1:27" x14ac:dyDescent="0.3">
      <c r="A21" s="7" t="s">
        <v>58</v>
      </c>
      <c r="B21" s="7" t="s">
        <v>59</v>
      </c>
      <c r="C21" s="7" t="s">
        <v>16</v>
      </c>
      <c r="D21" s="8">
        <v>23611</v>
      </c>
      <c r="E21" s="7">
        <f t="shared" ca="1" si="0"/>
        <v>57</v>
      </c>
      <c r="F21" s="8">
        <v>33592</v>
      </c>
      <c r="G21" s="7">
        <f t="shared" ca="1" si="1"/>
        <v>30</v>
      </c>
      <c r="H21" s="7">
        <v>2</v>
      </c>
      <c r="I21" s="7" t="str">
        <f t="shared" ca="1" si="2"/>
        <v>splňuje</v>
      </c>
      <c r="J21" s="7" t="str">
        <f t="shared" ca="1" si="3"/>
        <v>víc než 20</v>
      </c>
      <c r="K21" s="7" t="s">
        <v>17</v>
      </c>
      <c r="L21" s="7">
        <f t="shared" si="4"/>
        <v>2</v>
      </c>
      <c r="M21" s="7" t="s">
        <v>17</v>
      </c>
      <c r="N21" s="7">
        <f t="shared" si="5"/>
        <v>2</v>
      </c>
      <c r="O21" s="7" t="str">
        <f t="shared" si="6"/>
        <v>splňuje</v>
      </c>
      <c r="P21" s="7" t="s">
        <v>52</v>
      </c>
      <c r="Q21" s="7" t="s">
        <v>19</v>
      </c>
      <c r="R21" s="7" t="s">
        <v>38</v>
      </c>
      <c r="S21" s="7">
        <v>9335</v>
      </c>
      <c r="T21" s="7">
        <v>10119</v>
      </c>
      <c r="U21" s="7">
        <v>9156</v>
      </c>
      <c r="V21" s="7">
        <v>11295</v>
      </c>
      <c r="W21" s="7">
        <v>9559</v>
      </c>
      <c r="X21" s="7">
        <f t="shared" si="7"/>
        <v>49464</v>
      </c>
      <c r="Y21" s="7">
        <f t="shared" si="8"/>
        <v>4946.3999999999996</v>
      </c>
      <c r="AA21" s="7">
        <f>X21/100*Daň</f>
        <v>4946.3999999999996</v>
      </c>
    </row>
    <row r="22" spans="1:27" x14ac:dyDescent="0.3">
      <c r="A22" s="9" t="s">
        <v>60</v>
      </c>
      <c r="B22" s="9" t="s">
        <v>61</v>
      </c>
      <c r="C22" s="9" t="s">
        <v>23</v>
      </c>
      <c r="D22" s="10">
        <v>23020</v>
      </c>
      <c r="E22" s="9">
        <f t="shared" ca="1" si="0"/>
        <v>59</v>
      </c>
      <c r="F22" s="10">
        <v>34764</v>
      </c>
      <c r="G22" s="9">
        <f t="shared" ca="1" si="1"/>
        <v>26</v>
      </c>
      <c r="H22" s="9">
        <v>8</v>
      </c>
      <c r="I22" s="9" t="str">
        <f t="shared" ca="1" si="2"/>
        <v>splňuje</v>
      </c>
      <c r="J22" s="9" t="str">
        <f t="shared" ca="1" si="3"/>
        <v>víc než 20</v>
      </c>
      <c r="K22" s="9" t="s">
        <v>17</v>
      </c>
      <c r="L22" s="9">
        <f t="shared" si="4"/>
        <v>2</v>
      </c>
      <c r="M22" s="9" t="s">
        <v>17</v>
      </c>
      <c r="N22" s="9">
        <f t="shared" si="5"/>
        <v>2</v>
      </c>
      <c r="O22" s="9" t="str">
        <f t="shared" si="6"/>
        <v>splňuje</v>
      </c>
      <c r="P22" s="9" t="s">
        <v>52</v>
      </c>
      <c r="Q22" s="9" t="s">
        <v>19</v>
      </c>
      <c r="R22" s="9" t="s">
        <v>49</v>
      </c>
      <c r="S22" s="9">
        <v>10432</v>
      </c>
      <c r="T22" s="9">
        <v>11308</v>
      </c>
      <c r="U22" s="9">
        <v>10232</v>
      </c>
      <c r="V22" s="9">
        <v>12622</v>
      </c>
      <c r="W22" s="9">
        <v>10682</v>
      </c>
      <c r="X22" s="9">
        <f t="shared" si="7"/>
        <v>55276</v>
      </c>
      <c r="Y22" s="9">
        <f t="shared" si="8"/>
        <v>5527.6</v>
      </c>
      <c r="AA22" s="9">
        <f>X22/100*Daň</f>
        <v>5527.6</v>
      </c>
    </row>
    <row r="23" spans="1:27" x14ac:dyDescent="0.3">
      <c r="A23" s="7" t="s">
        <v>62</v>
      </c>
      <c r="B23" s="7" t="s">
        <v>63</v>
      </c>
      <c r="C23" s="7" t="s">
        <v>23</v>
      </c>
      <c r="D23" s="8">
        <v>21801</v>
      </c>
      <c r="E23" s="7">
        <f t="shared" ca="1" si="0"/>
        <v>62</v>
      </c>
      <c r="F23" s="8">
        <v>34592</v>
      </c>
      <c r="G23" s="7">
        <f t="shared" ca="1" si="1"/>
        <v>27</v>
      </c>
      <c r="H23" s="7">
        <v>10</v>
      </c>
      <c r="I23" s="7" t="str">
        <f t="shared" ca="1" si="2"/>
        <v>splňuje</v>
      </c>
      <c r="J23" s="7" t="str">
        <f t="shared" ca="1" si="3"/>
        <v>víc než 20</v>
      </c>
      <c r="K23" s="7" t="s">
        <v>37</v>
      </c>
      <c r="L23" s="7">
        <f t="shared" si="4"/>
        <v>3</v>
      </c>
      <c r="M23" s="7" t="s">
        <v>37</v>
      </c>
      <c r="N23" s="7">
        <f t="shared" si="5"/>
        <v>3</v>
      </c>
      <c r="O23" s="7" t="str">
        <f t="shared" si="6"/>
        <v>splňuje</v>
      </c>
      <c r="P23" s="7" t="s">
        <v>52</v>
      </c>
      <c r="Q23" s="7" t="s">
        <v>43</v>
      </c>
      <c r="R23" s="7" t="s">
        <v>44</v>
      </c>
      <c r="S23" s="7">
        <v>9157</v>
      </c>
      <c r="T23" s="7">
        <v>9926</v>
      </c>
      <c r="U23" s="7">
        <v>8981</v>
      </c>
      <c r="V23" s="7">
        <v>11079</v>
      </c>
      <c r="W23" s="7">
        <v>9376</v>
      </c>
      <c r="X23" s="7">
        <f t="shared" si="7"/>
        <v>48519</v>
      </c>
      <c r="Y23" s="7">
        <f t="shared" si="8"/>
        <v>4851.8999999999996</v>
      </c>
      <c r="AA23" s="7">
        <f>X23/100*Daň</f>
        <v>4851.8999999999996</v>
      </c>
    </row>
    <row r="24" spans="1:27" x14ac:dyDescent="0.3">
      <c r="A24" s="9" t="s">
        <v>64</v>
      </c>
      <c r="B24" s="9" t="s">
        <v>65</v>
      </c>
      <c r="C24" s="9" t="s">
        <v>16</v>
      </c>
      <c r="D24" s="10">
        <v>20447</v>
      </c>
      <c r="E24" s="9">
        <f t="shared" ca="1" si="0"/>
        <v>66</v>
      </c>
      <c r="F24" s="10">
        <v>32779</v>
      </c>
      <c r="G24" s="9">
        <f t="shared" ca="1" si="1"/>
        <v>32</v>
      </c>
      <c r="H24" s="9">
        <v>0</v>
      </c>
      <c r="I24" s="9" t="str">
        <f t="shared" ca="1" si="2"/>
        <v>splňuje</v>
      </c>
      <c r="J24" s="9" t="str">
        <f t="shared" ca="1" si="3"/>
        <v>víc než 20</v>
      </c>
      <c r="K24" s="9" t="s">
        <v>17</v>
      </c>
      <c r="L24" s="9">
        <f t="shared" si="4"/>
        <v>2</v>
      </c>
      <c r="M24" s="9" t="s">
        <v>27</v>
      </c>
      <c r="N24" s="9">
        <f t="shared" si="5"/>
        <v>1</v>
      </c>
      <c r="O24" s="9" t="str">
        <f t="shared" si="6"/>
        <v>nesplňuje</v>
      </c>
      <c r="P24" s="9" t="s">
        <v>52</v>
      </c>
      <c r="Q24" s="9" t="s">
        <v>19</v>
      </c>
      <c r="R24" s="9" t="s">
        <v>31</v>
      </c>
      <c r="S24" s="9">
        <v>13991</v>
      </c>
      <c r="T24" s="9">
        <v>15166</v>
      </c>
      <c r="U24" s="9">
        <v>13722</v>
      </c>
      <c r="V24" s="9">
        <v>16929</v>
      </c>
      <c r="W24" s="9">
        <v>14326</v>
      </c>
      <c r="X24" s="9">
        <f t="shared" si="7"/>
        <v>74134</v>
      </c>
      <c r="Y24" s="9">
        <f t="shared" si="8"/>
        <v>7413.4000000000005</v>
      </c>
      <c r="AA24" s="9">
        <f>X24/100*Daň</f>
        <v>7413.4000000000005</v>
      </c>
    </row>
    <row r="25" spans="1:27" x14ac:dyDescent="0.3">
      <c r="A25" s="7" t="s">
        <v>66</v>
      </c>
      <c r="B25" s="7" t="s">
        <v>33</v>
      </c>
      <c r="C25" s="7" t="s">
        <v>23</v>
      </c>
      <c r="D25" s="8">
        <v>20558</v>
      </c>
      <c r="E25" s="7">
        <f t="shared" ca="1" si="0"/>
        <v>65</v>
      </c>
      <c r="F25" s="8">
        <v>34556</v>
      </c>
      <c r="G25" s="7">
        <f t="shared" ca="1" si="1"/>
        <v>27</v>
      </c>
      <c r="H25" s="7">
        <v>8</v>
      </c>
      <c r="I25" s="7" t="str">
        <f t="shared" ca="1" si="2"/>
        <v>splňuje</v>
      </c>
      <c r="J25" s="7" t="str">
        <f t="shared" ca="1" si="3"/>
        <v>víc než 20</v>
      </c>
      <c r="K25" s="7" t="s">
        <v>17</v>
      </c>
      <c r="L25" s="7">
        <f t="shared" si="4"/>
        <v>2</v>
      </c>
      <c r="M25" s="7" t="s">
        <v>17</v>
      </c>
      <c r="N25" s="7">
        <f t="shared" si="5"/>
        <v>2</v>
      </c>
      <c r="O25" s="7" t="str">
        <f t="shared" si="6"/>
        <v>splňuje</v>
      </c>
      <c r="P25" s="7" t="s">
        <v>52</v>
      </c>
      <c r="Q25" s="7" t="s">
        <v>19</v>
      </c>
      <c r="R25" s="7" t="s">
        <v>47</v>
      </c>
      <c r="S25" s="7">
        <v>12987</v>
      </c>
      <c r="T25" s="7">
        <v>14077</v>
      </c>
      <c r="U25" s="7">
        <v>12738</v>
      </c>
      <c r="V25" s="7">
        <v>15714</v>
      </c>
      <c r="W25" s="7">
        <v>13298</v>
      </c>
      <c r="X25" s="7">
        <f t="shared" si="7"/>
        <v>68814</v>
      </c>
      <c r="Y25" s="7">
        <f t="shared" si="8"/>
        <v>6881.4</v>
      </c>
      <c r="AA25" s="7">
        <f>X25/100*Daň</f>
        <v>6881.4</v>
      </c>
    </row>
    <row r="26" spans="1:27" x14ac:dyDescent="0.3">
      <c r="A26" s="9" t="s">
        <v>67</v>
      </c>
      <c r="B26" s="9" t="s">
        <v>68</v>
      </c>
      <c r="C26" s="9" t="s">
        <v>23</v>
      </c>
      <c r="D26" s="10">
        <v>14759</v>
      </c>
      <c r="E26" s="9">
        <f t="shared" ca="1" si="0"/>
        <v>81</v>
      </c>
      <c r="F26" s="10">
        <v>26918</v>
      </c>
      <c r="G26" s="9">
        <f t="shared" ca="1" si="1"/>
        <v>48</v>
      </c>
      <c r="H26" s="9">
        <v>8</v>
      </c>
      <c r="I26" s="9" t="str">
        <f t="shared" ca="1" si="2"/>
        <v>splňuje</v>
      </c>
      <c r="J26" s="9" t="str">
        <f t="shared" ca="1" si="3"/>
        <v>víc než 20</v>
      </c>
      <c r="K26" s="9" t="s">
        <v>17</v>
      </c>
      <c r="L26" s="9">
        <f t="shared" si="4"/>
        <v>2</v>
      </c>
      <c r="M26" s="9" t="s">
        <v>17</v>
      </c>
      <c r="N26" s="9">
        <f t="shared" si="5"/>
        <v>2</v>
      </c>
      <c r="O26" s="9" t="str">
        <f t="shared" si="6"/>
        <v>splňuje</v>
      </c>
      <c r="P26" s="9" t="s">
        <v>52</v>
      </c>
      <c r="Q26" s="9" t="s">
        <v>19</v>
      </c>
      <c r="R26" s="9" t="s">
        <v>24</v>
      </c>
      <c r="S26" s="9">
        <v>10211</v>
      </c>
      <c r="T26" s="9">
        <v>11068</v>
      </c>
      <c r="U26" s="9">
        <v>10015</v>
      </c>
      <c r="V26" s="9">
        <v>12355</v>
      </c>
      <c r="W26" s="9">
        <v>10456</v>
      </c>
      <c r="X26" s="9">
        <f t="shared" si="7"/>
        <v>54105</v>
      </c>
      <c r="Y26" s="9">
        <f t="shared" si="8"/>
        <v>5410.5</v>
      </c>
      <c r="AA26" s="9">
        <f>X26/100*Daň</f>
        <v>5410.5</v>
      </c>
    </row>
    <row r="27" spans="1:27" x14ac:dyDescent="0.3">
      <c r="A27" s="7" t="s">
        <v>69</v>
      </c>
      <c r="B27" s="7" t="s">
        <v>70</v>
      </c>
      <c r="C27" s="7" t="s">
        <v>23</v>
      </c>
      <c r="D27" s="8">
        <v>26922</v>
      </c>
      <c r="E27" s="7">
        <f t="shared" ca="1" si="0"/>
        <v>48</v>
      </c>
      <c r="F27" s="8">
        <v>35557</v>
      </c>
      <c r="G27" s="7">
        <f t="shared" ca="1" si="1"/>
        <v>24</v>
      </c>
      <c r="H27" s="7">
        <v>10</v>
      </c>
      <c r="I27" s="7" t="str">
        <f t="shared" ca="1" si="2"/>
        <v>splňuje</v>
      </c>
      <c r="J27" s="7" t="str">
        <f t="shared" ca="1" si="3"/>
        <v>víc než 20</v>
      </c>
      <c r="K27" s="7" t="s">
        <v>17</v>
      </c>
      <c r="L27" s="7">
        <f t="shared" si="4"/>
        <v>2</v>
      </c>
      <c r="M27" s="7" t="s">
        <v>17</v>
      </c>
      <c r="N27" s="7">
        <f t="shared" si="5"/>
        <v>2</v>
      </c>
      <c r="O27" s="7" t="str">
        <f t="shared" si="6"/>
        <v>splňuje</v>
      </c>
      <c r="P27" s="7" t="s">
        <v>71</v>
      </c>
      <c r="Q27" s="7" t="s">
        <v>19</v>
      </c>
      <c r="R27" s="7" t="s">
        <v>34</v>
      </c>
      <c r="S27" s="7">
        <v>8929</v>
      </c>
      <c r="T27" s="7">
        <v>9679</v>
      </c>
      <c r="U27" s="7">
        <v>8757</v>
      </c>
      <c r="V27" s="7">
        <v>10804</v>
      </c>
      <c r="W27" s="7">
        <v>9143</v>
      </c>
      <c r="X27" s="7">
        <f t="shared" si="7"/>
        <v>47312</v>
      </c>
      <c r="Y27" s="7">
        <f t="shared" si="8"/>
        <v>4731.2</v>
      </c>
      <c r="AA27" s="7">
        <f>X27/100*Daň</f>
        <v>4731.2</v>
      </c>
    </row>
    <row r="28" spans="1:27" x14ac:dyDescent="0.3">
      <c r="A28" s="9" t="s">
        <v>72</v>
      </c>
      <c r="B28" s="9" t="s">
        <v>22</v>
      </c>
      <c r="C28" s="9" t="s">
        <v>23</v>
      </c>
      <c r="D28" s="10">
        <v>26456</v>
      </c>
      <c r="E28" s="9">
        <f t="shared" ca="1" si="0"/>
        <v>49</v>
      </c>
      <c r="F28" s="10">
        <v>35737</v>
      </c>
      <c r="G28" s="9">
        <f t="shared" ca="1" si="1"/>
        <v>24</v>
      </c>
      <c r="H28" s="9">
        <v>4</v>
      </c>
      <c r="I28" s="9" t="str">
        <f t="shared" ca="1" si="2"/>
        <v>splňuje</v>
      </c>
      <c r="J28" s="9" t="str">
        <f t="shared" ca="1" si="3"/>
        <v>víc než 20</v>
      </c>
      <c r="K28" s="9" t="s">
        <v>17</v>
      </c>
      <c r="L28" s="9">
        <f t="shared" si="4"/>
        <v>2</v>
      </c>
      <c r="M28" s="9" t="s">
        <v>17</v>
      </c>
      <c r="N28" s="9">
        <f t="shared" si="5"/>
        <v>2</v>
      </c>
      <c r="O28" s="9" t="str">
        <f t="shared" si="6"/>
        <v>splňuje</v>
      </c>
      <c r="P28" s="9" t="s">
        <v>71</v>
      </c>
      <c r="Q28" s="9" t="s">
        <v>19</v>
      </c>
      <c r="R28" s="9" t="s">
        <v>20</v>
      </c>
      <c r="S28" s="9">
        <v>11531</v>
      </c>
      <c r="T28" s="9">
        <v>12499</v>
      </c>
      <c r="U28" s="9">
        <v>11310</v>
      </c>
      <c r="V28" s="9">
        <v>13952</v>
      </c>
      <c r="W28" s="9">
        <v>11807</v>
      </c>
      <c r="X28" s="9">
        <f t="shared" si="7"/>
        <v>61099</v>
      </c>
      <c r="Y28" s="9">
        <f t="shared" si="8"/>
        <v>6109.9</v>
      </c>
      <c r="AA28" s="9">
        <f>X28/100*Daň</f>
        <v>6109.9</v>
      </c>
    </row>
    <row r="29" spans="1:27" x14ac:dyDescent="0.3">
      <c r="A29" s="7" t="s">
        <v>73</v>
      </c>
      <c r="B29" s="7" t="s">
        <v>74</v>
      </c>
      <c r="C29" s="7" t="s">
        <v>16</v>
      </c>
      <c r="D29" s="8">
        <v>24569</v>
      </c>
      <c r="E29" s="7">
        <f t="shared" ca="1" si="0"/>
        <v>54</v>
      </c>
      <c r="F29" s="8">
        <v>33967</v>
      </c>
      <c r="G29" s="7">
        <f t="shared" ca="1" si="1"/>
        <v>29</v>
      </c>
      <c r="H29" s="7">
        <v>2</v>
      </c>
      <c r="I29" s="7" t="str">
        <f t="shared" ca="1" si="2"/>
        <v>splňuje</v>
      </c>
      <c r="J29" s="7" t="str">
        <f t="shared" ca="1" si="3"/>
        <v>víc než 20</v>
      </c>
      <c r="K29" s="7" t="s">
        <v>17</v>
      </c>
      <c r="L29" s="7">
        <f t="shared" si="4"/>
        <v>2</v>
      </c>
      <c r="M29" s="7" t="s">
        <v>17</v>
      </c>
      <c r="N29" s="7">
        <f t="shared" si="5"/>
        <v>2</v>
      </c>
      <c r="O29" s="7" t="str">
        <f t="shared" si="6"/>
        <v>splňuje</v>
      </c>
      <c r="P29" s="7" t="s">
        <v>71</v>
      </c>
      <c r="Q29" s="7" t="s">
        <v>19</v>
      </c>
      <c r="R29" s="7" t="s">
        <v>38</v>
      </c>
      <c r="S29" s="7">
        <v>13158</v>
      </c>
      <c r="T29" s="7">
        <v>14263</v>
      </c>
      <c r="U29" s="7">
        <v>12905</v>
      </c>
      <c r="V29" s="7">
        <v>15921</v>
      </c>
      <c r="W29" s="7">
        <v>13473</v>
      </c>
      <c r="X29" s="7">
        <f t="shared" si="7"/>
        <v>69720</v>
      </c>
      <c r="Y29" s="7">
        <f t="shared" si="8"/>
        <v>6972</v>
      </c>
      <c r="AA29" s="7">
        <f>X29/100*Daň</f>
        <v>6972</v>
      </c>
    </row>
    <row r="30" spans="1:27" x14ac:dyDescent="0.3">
      <c r="A30" s="9" t="s">
        <v>75</v>
      </c>
      <c r="B30" s="9" t="s">
        <v>61</v>
      </c>
      <c r="C30" s="9" t="s">
        <v>23</v>
      </c>
      <c r="D30" s="10">
        <v>22492</v>
      </c>
      <c r="E30" s="9">
        <f t="shared" ca="1" si="0"/>
        <v>60</v>
      </c>
      <c r="F30" s="10">
        <v>32731</v>
      </c>
      <c r="G30" s="9">
        <f t="shared" ca="1" si="1"/>
        <v>32</v>
      </c>
      <c r="H30" s="9">
        <v>8</v>
      </c>
      <c r="I30" s="9" t="str">
        <f t="shared" ca="1" si="2"/>
        <v>splňuje</v>
      </c>
      <c r="J30" s="9" t="str">
        <f t="shared" ca="1" si="3"/>
        <v>víc než 20</v>
      </c>
      <c r="K30" s="9" t="s">
        <v>17</v>
      </c>
      <c r="L30" s="9">
        <f t="shared" si="4"/>
        <v>2</v>
      </c>
      <c r="M30" s="9" t="s">
        <v>17</v>
      </c>
      <c r="N30" s="9">
        <f t="shared" si="5"/>
        <v>2</v>
      </c>
      <c r="O30" s="9" t="str">
        <f t="shared" si="6"/>
        <v>splňuje</v>
      </c>
      <c r="P30" s="9" t="s">
        <v>71</v>
      </c>
      <c r="Q30" s="9" t="s">
        <v>19</v>
      </c>
      <c r="R30" s="9" t="s">
        <v>49</v>
      </c>
      <c r="S30" s="9">
        <v>11634</v>
      </c>
      <c r="T30" s="9">
        <v>12611</v>
      </c>
      <c r="U30" s="9">
        <v>11411</v>
      </c>
      <c r="V30" s="9">
        <v>14077</v>
      </c>
      <c r="W30" s="9">
        <v>11913</v>
      </c>
      <c r="X30" s="9">
        <f t="shared" si="7"/>
        <v>61646</v>
      </c>
      <c r="Y30" s="9">
        <f t="shared" si="8"/>
        <v>6164.6</v>
      </c>
      <c r="AA30" s="9">
        <f>X30/100*Daň</f>
        <v>6164.6</v>
      </c>
    </row>
    <row r="31" spans="1:27" x14ac:dyDescent="0.3">
      <c r="A31" s="7" t="s">
        <v>76</v>
      </c>
      <c r="B31" s="7" t="s">
        <v>26</v>
      </c>
      <c r="C31" s="7" t="s">
        <v>23</v>
      </c>
      <c r="D31" s="8">
        <v>21711</v>
      </c>
      <c r="E31" s="7">
        <f t="shared" ca="1" si="0"/>
        <v>62</v>
      </c>
      <c r="F31" s="8">
        <v>29707</v>
      </c>
      <c r="G31" s="7">
        <f t="shared" ca="1" si="1"/>
        <v>40</v>
      </c>
      <c r="H31" s="7">
        <v>8</v>
      </c>
      <c r="I31" s="7" t="str">
        <f t="shared" ca="1" si="2"/>
        <v>splňuje</v>
      </c>
      <c r="J31" s="7" t="str">
        <f t="shared" ca="1" si="3"/>
        <v>víc než 20</v>
      </c>
      <c r="K31" s="7" t="s">
        <v>17</v>
      </c>
      <c r="L31" s="7">
        <f t="shared" si="4"/>
        <v>2</v>
      </c>
      <c r="M31" s="7" t="s">
        <v>17</v>
      </c>
      <c r="N31" s="7">
        <f t="shared" si="5"/>
        <v>2</v>
      </c>
      <c r="O31" s="7" t="str">
        <f t="shared" si="6"/>
        <v>splňuje</v>
      </c>
      <c r="P31" s="7" t="s">
        <v>71</v>
      </c>
      <c r="Q31" s="7" t="s">
        <v>19</v>
      </c>
      <c r="R31" s="7" t="s">
        <v>47</v>
      </c>
      <c r="S31" s="7">
        <v>12446</v>
      </c>
      <c r="T31" s="7">
        <v>13491</v>
      </c>
      <c r="U31" s="7">
        <v>12207</v>
      </c>
      <c r="V31" s="7">
        <v>15059</v>
      </c>
      <c r="W31" s="7">
        <v>12744</v>
      </c>
      <c r="X31" s="7">
        <f t="shared" si="7"/>
        <v>65947</v>
      </c>
      <c r="Y31" s="7">
        <f t="shared" si="8"/>
        <v>6594.7000000000007</v>
      </c>
      <c r="AA31" s="7">
        <f>X31/100*Daň</f>
        <v>6594.7000000000007</v>
      </c>
    </row>
    <row r="32" spans="1:27" x14ac:dyDescent="0.3">
      <c r="A32" s="9" t="s">
        <v>77</v>
      </c>
      <c r="B32" s="9" t="s">
        <v>78</v>
      </c>
      <c r="C32" s="9" t="s">
        <v>23</v>
      </c>
      <c r="D32" s="10">
        <v>21058</v>
      </c>
      <c r="E32" s="9">
        <f t="shared" ca="1" si="0"/>
        <v>64</v>
      </c>
      <c r="F32" s="10">
        <v>31177</v>
      </c>
      <c r="G32" s="9">
        <f t="shared" ca="1" si="1"/>
        <v>36</v>
      </c>
      <c r="H32" s="9">
        <v>0</v>
      </c>
      <c r="I32" s="9" t="str">
        <f t="shared" ca="1" si="2"/>
        <v>splňuje</v>
      </c>
      <c r="J32" s="9" t="str">
        <f t="shared" ca="1" si="3"/>
        <v>víc než 20</v>
      </c>
      <c r="K32" s="9" t="s">
        <v>17</v>
      </c>
      <c r="L32" s="9">
        <f t="shared" si="4"/>
        <v>2</v>
      </c>
      <c r="M32" s="9" t="s">
        <v>17</v>
      </c>
      <c r="N32" s="9">
        <f t="shared" si="5"/>
        <v>2</v>
      </c>
      <c r="O32" s="9" t="str">
        <f t="shared" si="6"/>
        <v>splňuje</v>
      </c>
      <c r="P32" s="9" t="s">
        <v>71</v>
      </c>
      <c r="Q32" s="9" t="s">
        <v>19</v>
      </c>
      <c r="R32" s="9" t="s">
        <v>40</v>
      </c>
      <c r="S32" s="9">
        <v>10007</v>
      </c>
      <c r="T32" s="9">
        <v>10847</v>
      </c>
      <c r="U32" s="9">
        <v>9815</v>
      </c>
      <c r="V32" s="9">
        <v>12108</v>
      </c>
      <c r="W32" s="9">
        <v>10247</v>
      </c>
      <c r="X32" s="9">
        <f t="shared" si="7"/>
        <v>53024</v>
      </c>
      <c r="Y32" s="9">
        <f t="shared" si="8"/>
        <v>5302.4</v>
      </c>
      <c r="AA32" s="9">
        <f>X32/100*Daň</f>
        <v>5302.4</v>
      </c>
    </row>
    <row r="33" spans="1:27" x14ac:dyDescent="0.3">
      <c r="A33" s="7" t="s">
        <v>79</v>
      </c>
      <c r="B33" s="7" t="s">
        <v>80</v>
      </c>
      <c r="C33" s="7" t="s">
        <v>23</v>
      </c>
      <c r="D33" s="8">
        <v>17506</v>
      </c>
      <c r="E33" s="7">
        <f t="shared" ca="1" si="0"/>
        <v>74</v>
      </c>
      <c r="F33" s="8">
        <v>27184</v>
      </c>
      <c r="G33" s="7">
        <f t="shared" ca="1" si="1"/>
        <v>47</v>
      </c>
      <c r="H33" s="7">
        <v>10</v>
      </c>
      <c r="I33" s="7" t="str">
        <f t="shared" ca="1" si="2"/>
        <v>splňuje</v>
      </c>
      <c r="J33" s="7" t="str">
        <f t="shared" ca="1" si="3"/>
        <v>víc než 20</v>
      </c>
      <c r="K33" s="7" t="s">
        <v>37</v>
      </c>
      <c r="L33" s="7">
        <f t="shared" si="4"/>
        <v>3</v>
      </c>
      <c r="M33" s="7" t="s">
        <v>37</v>
      </c>
      <c r="N33" s="7">
        <f t="shared" si="5"/>
        <v>3</v>
      </c>
      <c r="O33" s="7" t="str">
        <f t="shared" si="6"/>
        <v>splňuje</v>
      </c>
      <c r="P33" s="7" t="s">
        <v>71</v>
      </c>
      <c r="Q33" s="7" t="s">
        <v>43</v>
      </c>
      <c r="R33" s="7" t="s">
        <v>44</v>
      </c>
      <c r="S33" s="7">
        <v>13650</v>
      </c>
      <c r="T33" s="7">
        <v>14796</v>
      </c>
      <c r="U33" s="7">
        <v>13388</v>
      </c>
      <c r="V33" s="7">
        <v>16516</v>
      </c>
      <c r="W33" s="7">
        <v>13977</v>
      </c>
      <c r="X33" s="7">
        <f t="shared" si="7"/>
        <v>72327</v>
      </c>
      <c r="Y33" s="7">
        <f t="shared" si="8"/>
        <v>7232.7</v>
      </c>
      <c r="AA33" s="7">
        <f>X33/100*Daň</f>
        <v>7232.7</v>
      </c>
    </row>
    <row r="34" spans="1:27" x14ac:dyDescent="0.3">
      <c r="A34" s="9" t="s">
        <v>81</v>
      </c>
      <c r="B34" s="9" t="s">
        <v>22</v>
      </c>
      <c r="C34" s="9" t="s">
        <v>23</v>
      </c>
      <c r="D34" s="10">
        <v>16593</v>
      </c>
      <c r="E34" s="9">
        <f t="shared" ca="1" si="0"/>
        <v>76</v>
      </c>
      <c r="F34" s="10">
        <v>34385</v>
      </c>
      <c r="G34" s="9">
        <f t="shared" ca="1" si="1"/>
        <v>27</v>
      </c>
      <c r="H34" s="9">
        <v>0</v>
      </c>
      <c r="I34" s="9" t="str">
        <f t="shared" ca="1" si="2"/>
        <v>splňuje</v>
      </c>
      <c r="J34" s="9" t="str">
        <f t="shared" ca="1" si="3"/>
        <v>víc než 20</v>
      </c>
      <c r="K34" s="9" t="s">
        <v>27</v>
      </c>
      <c r="L34" s="9">
        <f t="shared" si="4"/>
        <v>1</v>
      </c>
      <c r="M34" s="9" t="s">
        <v>27</v>
      </c>
      <c r="N34" s="9">
        <f t="shared" si="5"/>
        <v>1</v>
      </c>
      <c r="O34" s="9" t="str">
        <f t="shared" si="6"/>
        <v>splňuje</v>
      </c>
      <c r="P34" s="9" t="s">
        <v>71</v>
      </c>
      <c r="Q34" s="9" t="s">
        <v>19</v>
      </c>
      <c r="R34" s="9" t="s">
        <v>28</v>
      </c>
      <c r="S34" s="9">
        <v>8869</v>
      </c>
      <c r="T34" s="9">
        <v>9613</v>
      </c>
      <c r="U34" s="9">
        <v>8699</v>
      </c>
      <c r="V34" s="9">
        <v>10731</v>
      </c>
      <c r="W34" s="9">
        <v>9081</v>
      </c>
      <c r="X34" s="9">
        <f t="shared" si="7"/>
        <v>46993</v>
      </c>
      <c r="Y34" s="9">
        <f t="shared" si="8"/>
        <v>4699.3</v>
      </c>
      <c r="AA34" s="9">
        <f>X34/100*Daň</f>
        <v>4699.3</v>
      </c>
    </row>
    <row r="35" spans="1:27" x14ac:dyDescent="0.3">
      <c r="A35" s="7" t="s">
        <v>82</v>
      </c>
      <c r="B35" s="7" t="s">
        <v>83</v>
      </c>
      <c r="C35" s="7" t="s">
        <v>16</v>
      </c>
      <c r="D35" s="8">
        <v>16225</v>
      </c>
      <c r="E35" s="7">
        <f t="shared" ca="1" si="0"/>
        <v>77</v>
      </c>
      <c r="F35" s="8">
        <v>30443</v>
      </c>
      <c r="G35" s="7">
        <f t="shared" ca="1" si="1"/>
        <v>38</v>
      </c>
      <c r="H35" s="7">
        <v>2</v>
      </c>
      <c r="I35" s="7" t="str">
        <f t="shared" ca="1" si="2"/>
        <v>splňuje</v>
      </c>
      <c r="J35" s="7" t="str">
        <f t="shared" ca="1" si="3"/>
        <v>víc než 20</v>
      </c>
      <c r="K35" s="7" t="s">
        <v>17</v>
      </c>
      <c r="L35" s="7">
        <f t="shared" si="4"/>
        <v>2</v>
      </c>
      <c r="M35" s="7" t="s">
        <v>17</v>
      </c>
      <c r="N35" s="7">
        <f t="shared" si="5"/>
        <v>2</v>
      </c>
      <c r="O35" s="7" t="str">
        <f t="shared" si="6"/>
        <v>splňuje</v>
      </c>
      <c r="P35" s="7" t="s">
        <v>71</v>
      </c>
      <c r="Q35" s="7" t="s">
        <v>19</v>
      </c>
      <c r="R35" s="7" t="s">
        <v>38</v>
      </c>
      <c r="S35" s="7">
        <v>11836</v>
      </c>
      <c r="T35" s="7">
        <v>12830</v>
      </c>
      <c r="U35" s="7">
        <v>11609</v>
      </c>
      <c r="V35" s="7">
        <v>14321</v>
      </c>
      <c r="W35" s="7">
        <v>12120</v>
      </c>
      <c r="X35" s="7">
        <f t="shared" si="7"/>
        <v>62716</v>
      </c>
      <c r="Y35" s="7">
        <f t="shared" si="8"/>
        <v>6271.5999999999995</v>
      </c>
      <c r="AA35" s="7">
        <f>X35/100*Daň</f>
        <v>6271.5999999999995</v>
      </c>
    </row>
    <row r="36" spans="1:27" x14ac:dyDescent="0.3">
      <c r="A36" s="9" t="s">
        <v>84</v>
      </c>
      <c r="B36" s="9" t="s">
        <v>85</v>
      </c>
      <c r="C36" s="9" t="s">
        <v>23</v>
      </c>
      <c r="D36" s="10">
        <v>15558</v>
      </c>
      <c r="E36" s="9">
        <f t="shared" ref="E7:E70" ca="1" si="9">INT((TODAY()-D36)/365)</f>
        <v>79</v>
      </c>
      <c r="F36" s="10">
        <v>23887</v>
      </c>
      <c r="G36" s="9">
        <f t="shared" ref="G7:G70" ca="1" si="10">INT((TODAY()-F36)/365)</f>
        <v>56</v>
      </c>
      <c r="H36" s="9">
        <v>8</v>
      </c>
      <c r="I36" s="9" t="str">
        <f t="shared" ref="I7:I70" ca="1" si="11">IF(H36&lt;=G36,"splňuje","nesplňuje")</f>
        <v>splňuje</v>
      </c>
      <c r="J36" s="9" t="str">
        <f t="shared" ref="J7:J70" ca="1" si="12">IF(G36&lt;=5,"méně než 5",IF(G36&lt;=10,"5-10",IF(G36&lt;=20,"10-20","víc než 20")))</f>
        <v>víc než 20</v>
      </c>
      <c r="K36" s="9" t="s">
        <v>17</v>
      </c>
      <c r="L36" s="9">
        <f t="shared" si="4"/>
        <v>2</v>
      </c>
      <c r="M36" s="9" t="s">
        <v>17</v>
      </c>
      <c r="N36" s="9">
        <f t="shared" si="5"/>
        <v>2</v>
      </c>
      <c r="O36" s="9" t="str">
        <f t="shared" si="6"/>
        <v>splňuje</v>
      </c>
      <c r="P36" s="9" t="s">
        <v>71</v>
      </c>
      <c r="Q36" s="9" t="s">
        <v>19</v>
      </c>
      <c r="R36" s="9" t="s">
        <v>24</v>
      </c>
      <c r="S36" s="9">
        <v>8652</v>
      </c>
      <c r="T36" s="9">
        <v>9378</v>
      </c>
      <c r="U36" s="9">
        <v>8486</v>
      </c>
      <c r="V36" s="9">
        <v>10468</v>
      </c>
      <c r="W36" s="9">
        <v>8859</v>
      </c>
      <c r="X36" s="9">
        <f t="shared" si="7"/>
        <v>45843</v>
      </c>
      <c r="Y36" s="9">
        <f t="shared" si="8"/>
        <v>4584.3</v>
      </c>
      <c r="AA36" s="9">
        <f>X36/100*Daň</f>
        <v>4584.3</v>
      </c>
    </row>
    <row r="37" spans="1:27" x14ac:dyDescent="0.3">
      <c r="A37" s="7" t="s">
        <v>86</v>
      </c>
      <c r="B37" s="7" t="s">
        <v>87</v>
      </c>
      <c r="C37" s="7" t="s">
        <v>16</v>
      </c>
      <c r="D37" s="8">
        <v>27771</v>
      </c>
      <c r="E37" s="7">
        <f t="shared" ca="1" si="9"/>
        <v>46</v>
      </c>
      <c r="F37" s="8">
        <v>35816</v>
      </c>
      <c r="G37" s="7">
        <f t="shared" ca="1" si="10"/>
        <v>24</v>
      </c>
      <c r="H37" s="7">
        <v>2</v>
      </c>
      <c r="I37" s="7" t="str">
        <f t="shared" ca="1" si="11"/>
        <v>splňuje</v>
      </c>
      <c r="J37" s="7" t="str">
        <f t="shared" ca="1" si="12"/>
        <v>víc než 20</v>
      </c>
      <c r="K37" s="7" t="s">
        <v>17</v>
      </c>
      <c r="L37" s="7">
        <f t="shared" si="4"/>
        <v>2</v>
      </c>
      <c r="M37" s="7" t="s">
        <v>17</v>
      </c>
      <c r="N37" s="7">
        <f t="shared" si="5"/>
        <v>2</v>
      </c>
      <c r="O37" s="7" t="str">
        <f t="shared" si="6"/>
        <v>splňuje</v>
      </c>
      <c r="P37" s="7" t="s">
        <v>19</v>
      </c>
      <c r="Q37" s="7" t="s">
        <v>19</v>
      </c>
      <c r="R37" s="7" t="s">
        <v>38</v>
      </c>
      <c r="S37" s="7">
        <v>14507</v>
      </c>
      <c r="T37" s="7">
        <v>15725</v>
      </c>
      <c r="U37" s="7">
        <v>14229</v>
      </c>
      <c r="V37" s="7">
        <v>17553</v>
      </c>
      <c r="W37" s="7">
        <v>14855</v>
      </c>
      <c r="X37" s="7">
        <f t="shared" si="7"/>
        <v>76869</v>
      </c>
      <c r="Y37" s="7">
        <f t="shared" si="8"/>
        <v>7686.9000000000005</v>
      </c>
      <c r="AA37" s="7">
        <f>X37/100*Daň</f>
        <v>7686.9000000000005</v>
      </c>
    </row>
    <row r="38" spans="1:27" x14ac:dyDescent="0.3">
      <c r="A38" s="9" t="s">
        <v>88</v>
      </c>
      <c r="B38" s="9" t="s">
        <v>33</v>
      </c>
      <c r="C38" s="9" t="s">
        <v>23</v>
      </c>
      <c r="D38" s="10">
        <v>26288</v>
      </c>
      <c r="E38" s="9">
        <f t="shared" ca="1" si="9"/>
        <v>50</v>
      </c>
      <c r="F38" s="10">
        <v>34575</v>
      </c>
      <c r="G38" s="9">
        <f t="shared" ca="1" si="10"/>
        <v>27</v>
      </c>
      <c r="H38" s="9">
        <v>8</v>
      </c>
      <c r="I38" s="9" t="str">
        <f t="shared" ca="1" si="11"/>
        <v>splňuje</v>
      </c>
      <c r="J38" s="9" t="str">
        <f t="shared" ca="1" si="12"/>
        <v>víc než 20</v>
      </c>
      <c r="K38" s="9" t="s">
        <v>17</v>
      </c>
      <c r="L38" s="9">
        <f t="shared" si="4"/>
        <v>2</v>
      </c>
      <c r="M38" s="9" t="s">
        <v>17</v>
      </c>
      <c r="N38" s="9">
        <f t="shared" si="5"/>
        <v>2</v>
      </c>
      <c r="O38" s="9" t="str">
        <f t="shared" si="6"/>
        <v>splňuje</v>
      </c>
      <c r="P38" s="9" t="s">
        <v>19</v>
      </c>
      <c r="Q38" s="9" t="s">
        <v>19</v>
      </c>
      <c r="R38" s="9" t="s">
        <v>24</v>
      </c>
      <c r="S38" s="9">
        <v>13034</v>
      </c>
      <c r="T38" s="9">
        <v>14128</v>
      </c>
      <c r="U38" s="9">
        <v>12784</v>
      </c>
      <c r="V38" s="9">
        <v>15771</v>
      </c>
      <c r="W38" s="9">
        <v>13346</v>
      </c>
      <c r="X38" s="9">
        <f t="shared" si="7"/>
        <v>69063</v>
      </c>
      <c r="Y38" s="9">
        <f t="shared" si="8"/>
        <v>6906.3</v>
      </c>
      <c r="AA38" s="9">
        <f>X38/100*Daň</f>
        <v>6906.3</v>
      </c>
    </row>
    <row r="39" spans="1:27" x14ac:dyDescent="0.3">
      <c r="A39" s="7" t="s">
        <v>89</v>
      </c>
      <c r="B39" s="7" t="s">
        <v>90</v>
      </c>
      <c r="C39" s="7" t="s">
        <v>23</v>
      </c>
      <c r="D39" s="8">
        <v>26047</v>
      </c>
      <c r="E39" s="7">
        <f t="shared" ca="1" si="9"/>
        <v>50</v>
      </c>
      <c r="F39" s="8">
        <v>35197</v>
      </c>
      <c r="G39" s="7">
        <f t="shared" ca="1" si="10"/>
        <v>25</v>
      </c>
      <c r="H39" s="7">
        <v>0</v>
      </c>
      <c r="I39" s="7" t="str">
        <f t="shared" ca="1" si="11"/>
        <v>splňuje</v>
      </c>
      <c r="J39" s="7" t="str">
        <f t="shared" ca="1" si="12"/>
        <v>víc než 20</v>
      </c>
      <c r="K39" s="7" t="s">
        <v>17</v>
      </c>
      <c r="L39" s="7">
        <f t="shared" si="4"/>
        <v>2</v>
      </c>
      <c r="M39" s="7" t="s">
        <v>17</v>
      </c>
      <c r="N39" s="7">
        <f t="shared" si="5"/>
        <v>2</v>
      </c>
      <c r="O39" s="7" t="str">
        <f t="shared" si="6"/>
        <v>splňuje</v>
      </c>
      <c r="P39" s="7" t="s">
        <v>19</v>
      </c>
      <c r="Q39" s="7" t="s">
        <v>19</v>
      </c>
      <c r="R39" s="7" t="s">
        <v>40</v>
      </c>
      <c r="S39" s="7">
        <v>9228</v>
      </c>
      <c r="T39" s="7">
        <v>10003</v>
      </c>
      <c r="U39" s="7">
        <v>9051</v>
      </c>
      <c r="V39" s="7">
        <v>11165</v>
      </c>
      <c r="W39" s="7">
        <v>9449</v>
      </c>
      <c r="X39" s="7">
        <f t="shared" si="7"/>
        <v>48896</v>
      </c>
      <c r="Y39" s="7">
        <f t="shared" si="8"/>
        <v>4889.5999999999995</v>
      </c>
      <c r="AA39" s="7">
        <f>X39/100*Daň</f>
        <v>4889.5999999999995</v>
      </c>
    </row>
    <row r="40" spans="1:27" x14ac:dyDescent="0.3">
      <c r="A40" s="9" t="s">
        <v>91</v>
      </c>
      <c r="B40" s="9" t="s">
        <v>92</v>
      </c>
      <c r="C40" s="9" t="s">
        <v>16</v>
      </c>
      <c r="D40" s="10">
        <v>24116</v>
      </c>
      <c r="E40" s="9">
        <f t="shared" ca="1" si="9"/>
        <v>56</v>
      </c>
      <c r="F40" s="10">
        <v>32764</v>
      </c>
      <c r="G40" s="9">
        <f t="shared" ca="1" si="10"/>
        <v>32</v>
      </c>
      <c r="H40" s="9">
        <v>0</v>
      </c>
      <c r="I40" s="9" t="str">
        <f t="shared" ca="1" si="11"/>
        <v>splňuje</v>
      </c>
      <c r="J40" s="9" t="str">
        <f t="shared" ca="1" si="12"/>
        <v>víc než 20</v>
      </c>
      <c r="K40" s="9" t="s">
        <v>27</v>
      </c>
      <c r="L40" s="9">
        <f t="shared" si="4"/>
        <v>1</v>
      </c>
      <c r="M40" s="9" t="s">
        <v>27</v>
      </c>
      <c r="N40" s="9">
        <f t="shared" si="5"/>
        <v>1</v>
      </c>
      <c r="O40" s="9" t="str">
        <f t="shared" si="6"/>
        <v>splňuje</v>
      </c>
      <c r="P40" s="9" t="s">
        <v>19</v>
      </c>
      <c r="Q40" s="9" t="s">
        <v>19</v>
      </c>
      <c r="R40" s="9" t="s">
        <v>28</v>
      </c>
      <c r="S40" s="9">
        <v>8852</v>
      </c>
      <c r="T40" s="9">
        <v>9595</v>
      </c>
      <c r="U40" s="9">
        <v>8682</v>
      </c>
      <c r="V40" s="9">
        <v>10710</v>
      </c>
      <c r="W40" s="9">
        <v>9064</v>
      </c>
      <c r="X40" s="9">
        <f t="shared" si="7"/>
        <v>46903</v>
      </c>
      <c r="Y40" s="9">
        <f t="shared" si="8"/>
        <v>4690.2999999999993</v>
      </c>
      <c r="AA40" s="9">
        <f>X40/100*Daň</f>
        <v>4690.2999999999993</v>
      </c>
    </row>
    <row r="41" spans="1:27" x14ac:dyDescent="0.3">
      <c r="A41" s="7" t="s">
        <v>93</v>
      </c>
      <c r="B41" s="7" t="s">
        <v>54</v>
      </c>
      <c r="C41" s="7" t="s">
        <v>16</v>
      </c>
      <c r="D41" s="8">
        <v>22307</v>
      </c>
      <c r="E41" s="7">
        <f t="shared" ca="1" si="9"/>
        <v>61</v>
      </c>
      <c r="F41" s="8">
        <v>30830</v>
      </c>
      <c r="G41" s="7">
        <f t="shared" ca="1" si="10"/>
        <v>37</v>
      </c>
      <c r="H41" s="7">
        <v>0</v>
      </c>
      <c r="I41" s="7" t="str">
        <f t="shared" ca="1" si="11"/>
        <v>splňuje</v>
      </c>
      <c r="J41" s="7" t="str">
        <f t="shared" ca="1" si="12"/>
        <v>víc než 20</v>
      </c>
      <c r="K41" s="7" t="s">
        <v>17</v>
      </c>
      <c r="L41" s="7">
        <f t="shared" si="4"/>
        <v>2</v>
      </c>
      <c r="M41" s="7" t="s">
        <v>27</v>
      </c>
      <c r="N41" s="7">
        <f t="shared" si="5"/>
        <v>1</v>
      </c>
      <c r="O41" s="7" t="str">
        <f t="shared" si="6"/>
        <v>nesplňuje</v>
      </c>
      <c r="P41" s="7" t="s">
        <v>19</v>
      </c>
      <c r="Q41" s="7" t="s">
        <v>19</v>
      </c>
      <c r="R41" s="7" t="s">
        <v>31</v>
      </c>
      <c r="S41" s="7">
        <v>12877</v>
      </c>
      <c r="T41" s="7">
        <v>13958</v>
      </c>
      <c r="U41" s="7">
        <v>12630</v>
      </c>
      <c r="V41" s="7">
        <v>15581</v>
      </c>
      <c r="W41" s="7">
        <v>13186</v>
      </c>
      <c r="X41" s="7">
        <f t="shared" si="7"/>
        <v>68232</v>
      </c>
      <c r="Y41" s="7">
        <f t="shared" si="8"/>
        <v>6823.2000000000007</v>
      </c>
      <c r="AA41" s="7">
        <f>X41/100*Daň</f>
        <v>6823.2000000000007</v>
      </c>
    </row>
    <row r="42" spans="1:27" x14ac:dyDescent="0.3">
      <c r="A42" s="9" t="s">
        <v>94</v>
      </c>
      <c r="B42" s="9" t="s">
        <v>87</v>
      </c>
      <c r="C42" s="9" t="s">
        <v>16</v>
      </c>
      <c r="D42" s="10">
        <v>22326</v>
      </c>
      <c r="E42" s="9">
        <f t="shared" ca="1" si="9"/>
        <v>61</v>
      </c>
      <c r="F42" s="10">
        <v>34443</v>
      </c>
      <c r="G42" s="9">
        <f t="shared" ca="1" si="10"/>
        <v>27</v>
      </c>
      <c r="H42" s="9">
        <v>2</v>
      </c>
      <c r="I42" s="9" t="str">
        <f t="shared" ca="1" si="11"/>
        <v>splňuje</v>
      </c>
      <c r="J42" s="9" t="str">
        <f t="shared" ca="1" si="12"/>
        <v>víc než 20</v>
      </c>
      <c r="K42" s="9" t="s">
        <v>17</v>
      </c>
      <c r="L42" s="9">
        <f t="shared" si="4"/>
        <v>2</v>
      </c>
      <c r="M42" s="9" t="s">
        <v>17</v>
      </c>
      <c r="N42" s="9">
        <f t="shared" si="5"/>
        <v>2</v>
      </c>
      <c r="O42" s="9" t="str">
        <f t="shared" si="6"/>
        <v>splňuje</v>
      </c>
      <c r="P42" s="9" t="s">
        <v>19</v>
      </c>
      <c r="Q42" s="9" t="s">
        <v>19</v>
      </c>
      <c r="R42" s="9" t="s">
        <v>38</v>
      </c>
      <c r="S42" s="9">
        <v>11457</v>
      </c>
      <c r="T42" s="9">
        <v>12419</v>
      </c>
      <c r="U42" s="9">
        <v>11237</v>
      </c>
      <c r="V42" s="9">
        <v>13862</v>
      </c>
      <c r="W42" s="9">
        <v>11731</v>
      </c>
      <c r="X42" s="9">
        <f t="shared" si="7"/>
        <v>60706</v>
      </c>
      <c r="Y42" s="9">
        <f t="shared" si="8"/>
        <v>6070.5999999999995</v>
      </c>
      <c r="AA42" s="9">
        <f>X42/100*Daň</f>
        <v>6070.5999999999995</v>
      </c>
    </row>
    <row r="43" spans="1:27" x14ac:dyDescent="0.3">
      <c r="A43" s="7" t="s">
        <v>95</v>
      </c>
      <c r="B43" s="7" t="s">
        <v>96</v>
      </c>
      <c r="C43" s="7" t="s">
        <v>23</v>
      </c>
      <c r="D43" s="8">
        <v>19545</v>
      </c>
      <c r="E43" s="7">
        <f t="shared" ca="1" si="9"/>
        <v>68</v>
      </c>
      <c r="F43" s="8">
        <v>27181</v>
      </c>
      <c r="G43" s="7">
        <f t="shared" ca="1" si="10"/>
        <v>47</v>
      </c>
      <c r="H43" s="7">
        <v>4</v>
      </c>
      <c r="I43" s="7" t="str">
        <f t="shared" ca="1" si="11"/>
        <v>splňuje</v>
      </c>
      <c r="J43" s="7" t="str">
        <f t="shared" ca="1" si="12"/>
        <v>víc než 20</v>
      </c>
      <c r="K43" s="7" t="s">
        <v>17</v>
      </c>
      <c r="L43" s="7">
        <f t="shared" si="4"/>
        <v>2</v>
      </c>
      <c r="M43" s="7" t="s">
        <v>17</v>
      </c>
      <c r="N43" s="7">
        <f t="shared" si="5"/>
        <v>2</v>
      </c>
      <c r="O43" s="7" t="str">
        <f t="shared" si="6"/>
        <v>splňuje</v>
      </c>
      <c r="P43" s="7" t="s">
        <v>19</v>
      </c>
      <c r="Q43" s="7" t="s">
        <v>19</v>
      </c>
      <c r="R43" s="7" t="s">
        <v>20</v>
      </c>
      <c r="S43" s="7">
        <v>8186</v>
      </c>
      <c r="T43" s="7">
        <v>8873</v>
      </c>
      <c r="U43" s="7">
        <v>8029</v>
      </c>
      <c r="V43" s="7">
        <v>9905</v>
      </c>
      <c r="W43" s="7">
        <v>8382</v>
      </c>
      <c r="X43" s="7">
        <f t="shared" si="7"/>
        <v>43375</v>
      </c>
      <c r="Y43" s="7">
        <f t="shared" si="8"/>
        <v>4337.5</v>
      </c>
      <c r="AA43" s="7">
        <f>X43/100*Daň</f>
        <v>4337.5</v>
      </c>
    </row>
    <row r="44" spans="1:27" x14ac:dyDescent="0.3">
      <c r="A44" s="9" t="s">
        <v>97</v>
      </c>
      <c r="B44" s="9" t="s">
        <v>98</v>
      </c>
      <c r="C44" s="9" t="s">
        <v>23</v>
      </c>
      <c r="D44" s="10">
        <v>18942</v>
      </c>
      <c r="E44" s="9">
        <f t="shared" ca="1" si="9"/>
        <v>70</v>
      </c>
      <c r="F44" s="10">
        <v>32310</v>
      </c>
      <c r="G44" s="9">
        <f t="shared" ca="1" si="10"/>
        <v>33</v>
      </c>
      <c r="H44" s="9">
        <v>10</v>
      </c>
      <c r="I44" s="9" t="str">
        <f t="shared" ca="1" si="11"/>
        <v>splňuje</v>
      </c>
      <c r="J44" s="9" t="str">
        <f t="shared" ca="1" si="12"/>
        <v>víc než 20</v>
      </c>
      <c r="K44" s="9" t="s">
        <v>37</v>
      </c>
      <c r="L44" s="9">
        <f t="shared" si="4"/>
        <v>3</v>
      </c>
      <c r="M44" s="9" t="s">
        <v>37</v>
      </c>
      <c r="N44" s="9">
        <f t="shared" si="5"/>
        <v>3</v>
      </c>
      <c r="O44" s="9" t="str">
        <f t="shared" si="6"/>
        <v>splňuje</v>
      </c>
      <c r="P44" s="9" t="s">
        <v>19</v>
      </c>
      <c r="Q44" s="9" t="s">
        <v>43</v>
      </c>
      <c r="R44" s="9" t="s">
        <v>44</v>
      </c>
      <c r="S44" s="9">
        <v>8319</v>
      </c>
      <c r="T44" s="9">
        <v>9017</v>
      </c>
      <c r="U44" s="9">
        <v>8159</v>
      </c>
      <c r="V44" s="9">
        <v>10065</v>
      </c>
      <c r="W44" s="9">
        <v>8518</v>
      </c>
      <c r="X44" s="9">
        <f t="shared" si="7"/>
        <v>44078</v>
      </c>
      <c r="Y44" s="9">
        <f t="shared" si="8"/>
        <v>4407.7999999999993</v>
      </c>
      <c r="AA44" s="9">
        <f>X44/100*Daň</f>
        <v>4407.7999999999993</v>
      </c>
    </row>
    <row r="45" spans="1:27" x14ac:dyDescent="0.3">
      <c r="A45" s="7" t="s">
        <v>99</v>
      </c>
      <c r="B45" s="7" t="s">
        <v>100</v>
      </c>
      <c r="C45" s="7" t="s">
        <v>23</v>
      </c>
      <c r="D45" s="8">
        <v>15263</v>
      </c>
      <c r="E45" s="7">
        <f t="shared" ca="1" si="9"/>
        <v>80</v>
      </c>
      <c r="F45" s="8">
        <v>29600</v>
      </c>
      <c r="G45" s="7">
        <f t="shared" ca="1" si="10"/>
        <v>41</v>
      </c>
      <c r="H45" s="7">
        <v>8</v>
      </c>
      <c r="I45" s="7" t="str">
        <f t="shared" ca="1" si="11"/>
        <v>splňuje</v>
      </c>
      <c r="J45" s="7" t="str">
        <f t="shared" ca="1" si="12"/>
        <v>víc než 20</v>
      </c>
      <c r="K45" s="7" t="s">
        <v>17</v>
      </c>
      <c r="L45" s="7">
        <f t="shared" si="4"/>
        <v>2</v>
      </c>
      <c r="M45" s="7" t="s">
        <v>17</v>
      </c>
      <c r="N45" s="7">
        <f t="shared" si="5"/>
        <v>2</v>
      </c>
      <c r="O45" s="7" t="str">
        <f t="shared" si="6"/>
        <v>splňuje</v>
      </c>
      <c r="P45" s="7" t="s">
        <v>19</v>
      </c>
      <c r="Q45" s="7" t="s">
        <v>19</v>
      </c>
      <c r="R45" s="7" t="s">
        <v>47</v>
      </c>
      <c r="S45" s="7">
        <v>14565</v>
      </c>
      <c r="T45" s="7">
        <v>15788</v>
      </c>
      <c r="U45" s="7">
        <v>14285</v>
      </c>
      <c r="V45" s="7">
        <v>17623</v>
      </c>
      <c r="W45" s="7">
        <v>14914</v>
      </c>
      <c r="X45" s="7">
        <f t="shared" si="7"/>
        <v>77175</v>
      </c>
      <c r="Y45" s="7">
        <f t="shared" si="8"/>
        <v>7717.5</v>
      </c>
      <c r="AA45" s="7">
        <f>X45/100*Daň</f>
        <v>7717.5</v>
      </c>
    </row>
    <row r="46" spans="1:27" x14ac:dyDescent="0.3">
      <c r="A46" s="9" t="s">
        <v>101</v>
      </c>
      <c r="B46" s="9" t="s">
        <v>61</v>
      </c>
      <c r="C46" s="9" t="s">
        <v>23</v>
      </c>
      <c r="D46" s="10">
        <v>27891</v>
      </c>
      <c r="E46" s="9">
        <f t="shared" ca="1" si="9"/>
        <v>45</v>
      </c>
      <c r="F46" s="10">
        <v>35826</v>
      </c>
      <c r="G46" s="9">
        <f t="shared" ca="1" si="10"/>
        <v>24</v>
      </c>
      <c r="H46" s="9">
        <v>2</v>
      </c>
      <c r="I46" s="9" t="str">
        <f t="shared" ca="1" si="11"/>
        <v>splňuje</v>
      </c>
      <c r="J46" s="9" t="str">
        <f t="shared" ca="1" si="12"/>
        <v>víc než 20</v>
      </c>
      <c r="K46" s="9" t="s">
        <v>27</v>
      </c>
      <c r="L46" s="9">
        <f t="shared" si="4"/>
        <v>1</v>
      </c>
      <c r="M46" s="9" t="s">
        <v>17</v>
      </c>
      <c r="N46" s="9">
        <f t="shared" si="5"/>
        <v>2</v>
      </c>
      <c r="O46" s="9" t="str">
        <f t="shared" si="6"/>
        <v>překračuje</v>
      </c>
      <c r="P46" s="9" t="s">
        <v>102</v>
      </c>
      <c r="Q46" s="9" t="s">
        <v>19</v>
      </c>
      <c r="R46" s="9" t="s">
        <v>38</v>
      </c>
      <c r="S46" s="9">
        <v>13082</v>
      </c>
      <c r="T46" s="9">
        <v>14180</v>
      </c>
      <c r="U46" s="9">
        <v>12831</v>
      </c>
      <c r="V46" s="9">
        <v>15829</v>
      </c>
      <c r="W46" s="9">
        <v>13395</v>
      </c>
      <c r="X46" s="9">
        <f t="shared" si="7"/>
        <v>69317</v>
      </c>
      <c r="Y46" s="9">
        <f t="shared" si="8"/>
        <v>6931.7</v>
      </c>
      <c r="AA46" s="9">
        <f>X46/100*Daň</f>
        <v>6931.7</v>
      </c>
    </row>
    <row r="47" spans="1:27" x14ac:dyDescent="0.3">
      <c r="A47" s="7" t="s">
        <v>103</v>
      </c>
      <c r="B47" s="7" t="s">
        <v>104</v>
      </c>
      <c r="C47" s="7" t="s">
        <v>16</v>
      </c>
      <c r="D47" s="8">
        <v>26497</v>
      </c>
      <c r="E47" s="7">
        <f t="shared" ca="1" si="9"/>
        <v>49</v>
      </c>
      <c r="F47" s="8">
        <v>34005</v>
      </c>
      <c r="G47" s="7">
        <f t="shared" ca="1" si="10"/>
        <v>29</v>
      </c>
      <c r="H47" s="7">
        <v>2</v>
      </c>
      <c r="I47" s="7" t="str">
        <f t="shared" ca="1" si="11"/>
        <v>splňuje</v>
      </c>
      <c r="J47" s="7" t="str">
        <f t="shared" ca="1" si="12"/>
        <v>víc než 20</v>
      </c>
      <c r="K47" s="7" t="s">
        <v>27</v>
      </c>
      <c r="L47" s="7">
        <f t="shared" si="4"/>
        <v>1</v>
      </c>
      <c r="M47" s="7" t="s">
        <v>17</v>
      </c>
      <c r="N47" s="7">
        <f t="shared" si="5"/>
        <v>2</v>
      </c>
      <c r="O47" s="7" t="str">
        <f t="shared" si="6"/>
        <v>překračuje</v>
      </c>
      <c r="P47" s="7" t="s">
        <v>102</v>
      </c>
      <c r="Q47" s="7" t="s">
        <v>19</v>
      </c>
      <c r="R47" s="7" t="s">
        <v>38</v>
      </c>
      <c r="S47" s="7">
        <v>10598</v>
      </c>
      <c r="T47" s="7">
        <v>11488</v>
      </c>
      <c r="U47" s="7">
        <v>10394</v>
      </c>
      <c r="V47" s="7">
        <v>12823</v>
      </c>
      <c r="W47" s="7">
        <v>10852</v>
      </c>
      <c r="X47" s="7">
        <f t="shared" si="7"/>
        <v>56155</v>
      </c>
      <c r="Y47" s="7">
        <f t="shared" si="8"/>
        <v>5615.5</v>
      </c>
      <c r="AA47" s="7">
        <f>X47/100*Daň</f>
        <v>5615.5</v>
      </c>
    </row>
    <row r="48" spans="1:27" x14ac:dyDescent="0.3">
      <c r="A48" s="9" t="s">
        <v>105</v>
      </c>
      <c r="B48" s="9" t="s">
        <v>106</v>
      </c>
      <c r="C48" s="9" t="s">
        <v>23</v>
      </c>
      <c r="D48" s="10">
        <v>24269</v>
      </c>
      <c r="E48" s="9">
        <f t="shared" ca="1" si="9"/>
        <v>55</v>
      </c>
      <c r="F48" s="10">
        <v>34655</v>
      </c>
      <c r="G48" s="9">
        <f t="shared" ca="1" si="10"/>
        <v>27</v>
      </c>
      <c r="H48" s="9">
        <v>15</v>
      </c>
      <c r="I48" s="9" t="str">
        <f t="shared" ca="1" si="11"/>
        <v>splňuje</v>
      </c>
      <c r="J48" s="9" t="str">
        <f t="shared" ca="1" si="12"/>
        <v>víc než 20</v>
      </c>
      <c r="K48" s="9" t="s">
        <v>107</v>
      </c>
      <c r="L48" s="9">
        <f t="shared" si="4"/>
        <v>4</v>
      </c>
      <c r="M48" s="9" t="s">
        <v>107</v>
      </c>
      <c r="N48" s="9">
        <f t="shared" si="5"/>
        <v>4</v>
      </c>
      <c r="O48" s="9" t="str">
        <f t="shared" si="6"/>
        <v>splňuje</v>
      </c>
      <c r="P48" s="9" t="s">
        <v>102</v>
      </c>
      <c r="Q48" s="9" t="s">
        <v>43</v>
      </c>
      <c r="R48" s="9" t="s">
        <v>108</v>
      </c>
      <c r="S48" s="9">
        <v>14329</v>
      </c>
      <c r="T48" s="9">
        <v>15532</v>
      </c>
      <c r="U48" s="9">
        <v>14054</v>
      </c>
      <c r="V48" s="9">
        <v>17338</v>
      </c>
      <c r="W48" s="9">
        <v>14672</v>
      </c>
      <c r="X48" s="9">
        <f t="shared" si="7"/>
        <v>75925</v>
      </c>
      <c r="Y48" s="9">
        <f t="shared" si="8"/>
        <v>7592.5</v>
      </c>
      <c r="AA48" s="9">
        <f>X48/100*Daň</f>
        <v>7592.5</v>
      </c>
    </row>
    <row r="49" spans="1:27" x14ac:dyDescent="0.3">
      <c r="A49" s="7" t="s">
        <v>109</v>
      </c>
      <c r="B49" s="7" t="s">
        <v>110</v>
      </c>
      <c r="C49" s="7" t="s">
        <v>16</v>
      </c>
      <c r="D49" s="8">
        <v>21719</v>
      </c>
      <c r="E49" s="7">
        <f t="shared" ca="1" si="9"/>
        <v>62</v>
      </c>
      <c r="F49" s="8">
        <v>34615</v>
      </c>
      <c r="G49" s="7">
        <f t="shared" ca="1" si="10"/>
        <v>27</v>
      </c>
      <c r="H49" s="7">
        <v>2</v>
      </c>
      <c r="I49" s="7" t="str">
        <f t="shared" ca="1" si="11"/>
        <v>splňuje</v>
      </c>
      <c r="J49" s="7" t="str">
        <f t="shared" ca="1" si="12"/>
        <v>víc než 20</v>
      </c>
      <c r="K49" s="7" t="s">
        <v>17</v>
      </c>
      <c r="L49" s="7">
        <f t="shared" si="4"/>
        <v>2</v>
      </c>
      <c r="M49" s="7" t="s">
        <v>17</v>
      </c>
      <c r="N49" s="7">
        <f t="shared" si="5"/>
        <v>2</v>
      </c>
      <c r="O49" s="7" t="str">
        <f t="shared" si="6"/>
        <v>splňuje</v>
      </c>
      <c r="P49" s="7" t="s">
        <v>102</v>
      </c>
      <c r="Q49" s="7" t="s">
        <v>19</v>
      </c>
      <c r="R49" s="7" t="s">
        <v>38</v>
      </c>
      <c r="S49" s="7">
        <v>10451</v>
      </c>
      <c r="T49" s="7">
        <v>11328</v>
      </c>
      <c r="U49" s="7">
        <v>10250</v>
      </c>
      <c r="V49" s="7">
        <v>12645</v>
      </c>
      <c r="W49" s="7">
        <v>10701</v>
      </c>
      <c r="X49" s="7">
        <f t="shared" si="7"/>
        <v>55375</v>
      </c>
      <c r="Y49" s="7">
        <f t="shared" si="8"/>
        <v>5537.5</v>
      </c>
      <c r="AA49" s="7">
        <f>X49/100*Daň</f>
        <v>5537.5</v>
      </c>
    </row>
    <row r="50" spans="1:27" x14ac:dyDescent="0.3">
      <c r="A50" s="9" t="s">
        <v>111</v>
      </c>
      <c r="B50" s="9" t="s">
        <v>112</v>
      </c>
      <c r="C50" s="9" t="s">
        <v>16</v>
      </c>
      <c r="D50" s="10">
        <v>17056</v>
      </c>
      <c r="E50" s="9">
        <f t="shared" ca="1" si="9"/>
        <v>75</v>
      </c>
      <c r="F50" s="10">
        <v>32600</v>
      </c>
      <c r="G50" s="9">
        <f t="shared" ca="1" si="10"/>
        <v>32</v>
      </c>
      <c r="H50" s="9">
        <v>15</v>
      </c>
      <c r="I50" s="9" t="str">
        <f t="shared" ca="1" si="11"/>
        <v>splňuje</v>
      </c>
      <c r="J50" s="9" t="str">
        <f t="shared" ca="1" si="12"/>
        <v>víc než 20</v>
      </c>
      <c r="K50" s="9" t="s">
        <v>107</v>
      </c>
      <c r="L50" s="9">
        <f t="shared" si="4"/>
        <v>4</v>
      </c>
      <c r="M50" s="9" t="s">
        <v>107</v>
      </c>
      <c r="N50" s="9">
        <f t="shared" si="5"/>
        <v>4</v>
      </c>
      <c r="O50" s="9" t="str">
        <f t="shared" si="6"/>
        <v>splňuje</v>
      </c>
      <c r="P50" s="9" t="s">
        <v>102</v>
      </c>
      <c r="Q50" s="9" t="s">
        <v>43</v>
      </c>
      <c r="R50" s="9" t="s">
        <v>113</v>
      </c>
      <c r="S50" s="9">
        <v>10608</v>
      </c>
      <c r="T50" s="9">
        <v>11499</v>
      </c>
      <c r="U50" s="9">
        <v>10404</v>
      </c>
      <c r="V50" s="9">
        <v>12835</v>
      </c>
      <c r="W50" s="9">
        <v>10862</v>
      </c>
      <c r="X50" s="9">
        <f t="shared" si="7"/>
        <v>56208</v>
      </c>
      <c r="Y50" s="9">
        <f t="shared" si="8"/>
        <v>5620.8</v>
      </c>
      <c r="AA50" s="9">
        <f>X50/100*Daň</f>
        <v>5620.8</v>
      </c>
    </row>
    <row r="51" spans="1:27" x14ac:dyDescent="0.3">
      <c r="A51" s="7" t="s">
        <v>114</v>
      </c>
      <c r="B51" s="7" t="s">
        <v>115</v>
      </c>
      <c r="C51" s="7" t="s">
        <v>16</v>
      </c>
      <c r="D51" s="8">
        <v>27390</v>
      </c>
      <c r="E51" s="7">
        <f t="shared" ca="1" si="9"/>
        <v>47</v>
      </c>
      <c r="F51" s="8">
        <v>35350</v>
      </c>
      <c r="G51" s="7">
        <f t="shared" ca="1" si="10"/>
        <v>25</v>
      </c>
      <c r="H51" s="7">
        <v>2</v>
      </c>
      <c r="I51" s="7" t="str">
        <f t="shared" ca="1" si="11"/>
        <v>splňuje</v>
      </c>
      <c r="J51" s="7" t="str">
        <f t="shared" ca="1" si="12"/>
        <v>víc než 20</v>
      </c>
      <c r="K51" s="7" t="s">
        <v>27</v>
      </c>
      <c r="L51" s="7">
        <f t="shared" si="4"/>
        <v>1</v>
      </c>
      <c r="M51" s="7" t="s">
        <v>27</v>
      </c>
      <c r="N51" s="7">
        <f t="shared" si="5"/>
        <v>1</v>
      </c>
      <c r="O51" s="7" t="str">
        <f t="shared" si="6"/>
        <v>splňuje</v>
      </c>
      <c r="P51" s="7" t="s">
        <v>116</v>
      </c>
      <c r="Q51" s="7" t="s">
        <v>19</v>
      </c>
      <c r="R51" s="7" t="s">
        <v>117</v>
      </c>
      <c r="S51" s="7">
        <v>12610</v>
      </c>
      <c r="T51" s="7">
        <v>13669</v>
      </c>
      <c r="U51" s="7">
        <v>12368</v>
      </c>
      <c r="V51" s="7">
        <v>15258</v>
      </c>
      <c r="W51" s="7">
        <v>12912</v>
      </c>
      <c r="X51" s="7">
        <f t="shared" si="7"/>
        <v>66817</v>
      </c>
      <c r="Y51" s="7">
        <f t="shared" si="8"/>
        <v>6681.7</v>
      </c>
      <c r="AA51" s="7">
        <f>X51/100*Daň</f>
        <v>6681.7</v>
      </c>
    </row>
    <row r="52" spans="1:27" x14ac:dyDescent="0.3">
      <c r="A52" s="9" t="s">
        <v>118</v>
      </c>
      <c r="B52" s="9" t="s">
        <v>22</v>
      </c>
      <c r="C52" s="9" t="s">
        <v>23</v>
      </c>
      <c r="D52" s="10">
        <v>27178</v>
      </c>
      <c r="E52" s="9">
        <f t="shared" ca="1" si="9"/>
        <v>47</v>
      </c>
      <c r="F52" s="10">
        <v>35538</v>
      </c>
      <c r="G52" s="9">
        <f t="shared" ca="1" si="10"/>
        <v>24</v>
      </c>
      <c r="H52" s="9">
        <v>2</v>
      </c>
      <c r="I52" s="9" t="str">
        <f t="shared" ca="1" si="11"/>
        <v>splňuje</v>
      </c>
      <c r="J52" s="9" t="str">
        <f t="shared" ca="1" si="12"/>
        <v>víc než 20</v>
      </c>
      <c r="K52" s="9" t="s">
        <v>17</v>
      </c>
      <c r="L52" s="9">
        <f t="shared" si="4"/>
        <v>2</v>
      </c>
      <c r="M52" s="9" t="s">
        <v>27</v>
      </c>
      <c r="N52" s="9">
        <f t="shared" si="5"/>
        <v>1</v>
      </c>
      <c r="O52" s="9" t="str">
        <f t="shared" si="6"/>
        <v>nesplňuje</v>
      </c>
      <c r="P52" s="9" t="s">
        <v>116</v>
      </c>
      <c r="Q52" s="9" t="s">
        <v>19</v>
      </c>
      <c r="R52" s="9" t="s">
        <v>117</v>
      </c>
      <c r="S52" s="9">
        <v>12487</v>
      </c>
      <c r="T52" s="9">
        <v>13535</v>
      </c>
      <c r="U52" s="9">
        <v>12247</v>
      </c>
      <c r="V52" s="9">
        <v>15109</v>
      </c>
      <c r="W52" s="9">
        <v>12786</v>
      </c>
      <c r="X52" s="9">
        <f t="shared" si="7"/>
        <v>66164</v>
      </c>
      <c r="Y52" s="9">
        <f t="shared" si="8"/>
        <v>6616.4</v>
      </c>
      <c r="AA52" s="9">
        <f>X52/100*Daň</f>
        <v>6616.4</v>
      </c>
    </row>
    <row r="53" spans="1:27" x14ac:dyDescent="0.3">
      <c r="A53" s="7" t="s">
        <v>119</v>
      </c>
      <c r="B53" s="7" t="s">
        <v>61</v>
      </c>
      <c r="C53" s="7" t="s">
        <v>23</v>
      </c>
      <c r="D53" s="8">
        <v>26151</v>
      </c>
      <c r="E53" s="7">
        <f t="shared" ca="1" si="9"/>
        <v>50</v>
      </c>
      <c r="F53" s="8">
        <v>34332</v>
      </c>
      <c r="G53" s="7">
        <f t="shared" ca="1" si="10"/>
        <v>28</v>
      </c>
      <c r="H53" s="7">
        <v>2</v>
      </c>
      <c r="I53" s="7" t="str">
        <f t="shared" ca="1" si="11"/>
        <v>splňuje</v>
      </c>
      <c r="J53" s="7" t="str">
        <f t="shared" ca="1" si="12"/>
        <v>víc než 20</v>
      </c>
      <c r="K53" s="7" t="s">
        <v>27</v>
      </c>
      <c r="L53" s="7">
        <f t="shared" si="4"/>
        <v>1</v>
      </c>
      <c r="M53" s="7" t="s">
        <v>27</v>
      </c>
      <c r="N53" s="7">
        <f t="shared" si="5"/>
        <v>1</v>
      </c>
      <c r="O53" s="7" t="str">
        <f t="shared" si="6"/>
        <v>splňuje</v>
      </c>
      <c r="P53" s="7" t="s">
        <v>116</v>
      </c>
      <c r="Q53" s="7" t="s">
        <v>19</v>
      </c>
      <c r="R53" s="7" t="s">
        <v>117</v>
      </c>
      <c r="S53" s="7">
        <v>14525</v>
      </c>
      <c r="T53" s="7">
        <v>15745</v>
      </c>
      <c r="U53" s="7">
        <v>14246</v>
      </c>
      <c r="V53" s="7">
        <v>17575</v>
      </c>
      <c r="W53" s="7">
        <v>14873</v>
      </c>
      <c r="X53" s="7">
        <f t="shared" si="7"/>
        <v>76964</v>
      </c>
      <c r="Y53" s="7">
        <f t="shared" si="8"/>
        <v>7696.4</v>
      </c>
      <c r="AA53" s="7">
        <f>X53/100*Daň</f>
        <v>7696.4</v>
      </c>
    </row>
    <row r="54" spans="1:27" x14ac:dyDescent="0.3">
      <c r="A54" s="9" t="s">
        <v>120</v>
      </c>
      <c r="B54" s="9" t="s">
        <v>26</v>
      </c>
      <c r="C54" s="9" t="s">
        <v>23</v>
      </c>
      <c r="D54" s="10">
        <v>23356</v>
      </c>
      <c r="E54" s="9">
        <f t="shared" ca="1" si="9"/>
        <v>58</v>
      </c>
      <c r="F54" s="10">
        <v>32114</v>
      </c>
      <c r="G54" s="9">
        <f t="shared" ca="1" si="10"/>
        <v>34</v>
      </c>
      <c r="H54" s="9">
        <v>2</v>
      </c>
      <c r="I54" s="9" t="str">
        <f t="shared" ca="1" si="11"/>
        <v>splňuje</v>
      </c>
      <c r="J54" s="9" t="str">
        <f t="shared" ca="1" si="12"/>
        <v>víc než 20</v>
      </c>
      <c r="K54" s="9" t="s">
        <v>17</v>
      </c>
      <c r="L54" s="9">
        <f t="shared" si="4"/>
        <v>2</v>
      </c>
      <c r="M54" s="9" t="s">
        <v>27</v>
      </c>
      <c r="N54" s="9">
        <f t="shared" si="5"/>
        <v>1</v>
      </c>
      <c r="O54" s="9" t="str">
        <f t="shared" si="6"/>
        <v>nesplňuje</v>
      </c>
      <c r="P54" s="9" t="s">
        <v>116</v>
      </c>
      <c r="Q54" s="9" t="s">
        <v>19</v>
      </c>
      <c r="R54" s="9" t="s">
        <v>117</v>
      </c>
      <c r="S54" s="9">
        <v>13046</v>
      </c>
      <c r="T54" s="9">
        <v>14141</v>
      </c>
      <c r="U54" s="9">
        <v>12796</v>
      </c>
      <c r="V54" s="9">
        <v>15785</v>
      </c>
      <c r="W54" s="9">
        <v>13359</v>
      </c>
      <c r="X54" s="9">
        <f t="shared" si="7"/>
        <v>69127</v>
      </c>
      <c r="Y54" s="9">
        <f t="shared" si="8"/>
        <v>6912.7</v>
      </c>
      <c r="AA54" s="9">
        <f>X54/100*Daň</f>
        <v>6912.7</v>
      </c>
    </row>
    <row r="55" spans="1:27" x14ac:dyDescent="0.3">
      <c r="A55" s="7" t="s">
        <v>121</v>
      </c>
      <c r="B55" s="7" t="s">
        <v>61</v>
      </c>
      <c r="C55" s="7" t="s">
        <v>23</v>
      </c>
      <c r="D55" s="8">
        <v>22857</v>
      </c>
      <c r="E55" s="7">
        <f t="shared" ca="1" si="9"/>
        <v>59</v>
      </c>
      <c r="F55" s="8">
        <v>32683</v>
      </c>
      <c r="G55" s="7">
        <f t="shared" ca="1" si="10"/>
        <v>32</v>
      </c>
      <c r="H55" s="7">
        <v>2</v>
      </c>
      <c r="I55" s="7" t="str">
        <f t="shared" ca="1" si="11"/>
        <v>splňuje</v>
      </c>
      <c r="J55" s="7" t="str">
        <f t="shared" ca="1" si="12"/>
        <v>víc než 20</v>
      </c>
      <c r="K55" s="7" t="s">
        <v>17</v>
      </c>
      <c r="L55" s="7">
        <f t="shared" si="4"/>
        <v>2</v>
      </c>
      <c r="M55" s="7" t="s">
        <v>27</v>
      </c>
      <c r="N55" s="7">
        <f t="shared" si="5"/>
        <v>1</v>
      </c>
      <c r="O55" s="7" t="str">
        <f t="shared" si="6"/>
        <v>nesplňuje</v>
      </c>
      <c r="P55" s="7" t="s">
        <v>116</v>
      </c>
      <c r="Q55" s="7" t="s">
        <v>19</v>
      </c>
      <c r="R55" s="7" t="s">
        <v>117</v>
      </c>
      <c r="S55" s="7">
        <v>8016</v>
      </c>
      <c r="T55" s="7">
        <v>8689</v>
      </c>
      <c r="U55" s="7">
        <v>7862</v>
      </c>
      <c r="V55" s="7">
        <v>9699</v>
      </c>
      <c r="W55" s="7">
        <v>8208</v>
      </c>
      <c r="X55" s="7">
        <f t="shared" si="7"/>
        <v>42474</v>
      </c>
      <c r="Y55" s="7">
        <f t="shared" si="8"/>
        <v>4247.3999999999996</v>
      </c>
      <c r="AA55" s="7">
        <f>X55/100*Daň</f>
        <v>4247.3999999999996</v>
      </c>
    </row>
    <row r="56" spans="1:27" x14ac:dyDescent="0.3">
      <c r="A56" s="9" t="s">
        <v>122</v>
      </c>
      <c r="B56" s="9" t="s">
        <v>26</v>
      </c>
      <c r="C56" s="9" t="s">
        <v>23</v>
      </c>
      <c r="D56" s="10">
        <v>22192</v>
      </c>
      <c r="E56" s="9">
        <f t="shared" ca="1" si="9"/>
        <v>61</v>
      </c>
      <c r="F56" s="10">
        <v>32842</v>
      </c>
      <c r="G56" s="9">
        <f t="shared" ca="1" si="10"/>
        <v>32</v>
      </c>
      <c r="H56" s="9">
        <v>2</v>
      </c>
      <c r="I56" s="9" t="str">
        <f t="shared" ca="1" si="11"/>
        <v>splňuje</v>
      </c>
      <c r="J56" s="9" t="str">
        <f t="shared" ca="1" si="12"/>
        <v>víc než 20</v>
      </c>
      <c r="K56" s="9" t="s">
        <v>17</v>
      </c>
      <c r="L56" s="9">
        <f t="shared" si="4"/>
        <v>2</v>
      </c>
      <c r="M56" s="9" t="s">
        <v>27</v>
      </c>
      <c r="N56" s="9">
        <f t="shared" si="5"/>
        <v>1</v>
      </c>
      <c r="O56" s="9" t="str">
        <f t="shared" si="6"/>
        <v>nesplňuje</v>
      </c>
      <c r="P56" s="9" t="s">
        <v>116</v>
      </c>
      <c r="Q56" s="9" t="s">
        <v>19</v>
      </c>
      <c r="R56" s="9" t="s">
        <v>117</v>
      </c>
      <c r="S56" s="9">
        <v>13908</v>
      </c>
      <c r="T56" s="9">
        <v>15076</v>
      </c>
      <c r="U56" s="9">
        <v>13641</v>
      </c>
      <c r="V56" s="9">
        <v>16828</v>
      </c>
      <c r="W56" s="9">
        <v>14241</v>
      </c>
      <c r="X56" s="9">
        <f t="shared" si="7"/>
        <v>73694</v>
      </c>
      <c r="Y56" s="9">
        <f t="shared" si="8"/>
        <v>7369.4000000000005</v>
      </c>
      <c r="AA56" s="9">
        <f>X56/100*Daň</f>
        <v>7369.4000000000005</v>
      </c>
    </row>
    <row r="57" spans="1:27" x14ac:dyDescent="0.3">
      <c r="A57" s="7" t="s">
        <v>123</v>
      </c>
      <c r="B57" s="7" t="s">
        <v>124</v>
      </c>
      <c r="C57" s="7" t="s">
        <v>23</v>
      </c>
      <c r="D57" s="8">
        <v>18276</v>
      </c>
      <c r="E57" s="7">
        <f t="shared" ca="1" si="9"/>
        <v>72</v>
      </c>
      <c r="F57" s="8">
        <v>26728</v>
      </c>
      <c r="G57" s="7">
        <f t="shared" ca="1" si="10"/>
        <v>48</v>
      </c>
      <c r="H57" s="7">
        <v>5</v>
      </c>
      <c r="I57" s="7" t="str">
        <f t="shared" ca="1" si="11"/>
        <v>splňuje</v>
      </c>
      <c r="J57" s="7" t="str">
        <f t="shared" ca="1" si="12"/>
        <v>víc než 20</v>
      </c>
      <c r="K57" s="7" t="s">
        <v>27</v>
      </c>
      <c r="L57" s="7">
        <f t="shared" si="4"/>
        <v>1</v>
      </c>
      <c r="M57" s="7" t="s">
        <v>27</v>
      </c>
      <c r="N57" s="7">
        <f t="shared" si="5"/>
        <v>1</v>
      </c>
      <c r="O57" s="7" t="str">
        <f t="shared" si="6"/>
        <v>splňuje</v>
      </c>
      <c r="P57" s="7" t="s">
        <v>116</v>
      </c>
      <c r="Q57" s="7" t="s">
        <v>19</v>
      </c>
      <c r="R57" s="7" t="s">
        <v>125</v>
      </c>
      <c r="S57" s="7">
        <v>11135</v>
      </c>
      <c r="T57" s="7">
        <v>12070</v>
      </c>
      <c r="U57" s="7">
        <v>10921</v>
      </c>
      <c r="V57" s="7">
        <v>13473</v>
      </c>
      <c r="W57" s="7">
        <v>11402</v>
      </c>
      <c r="X57" s="7">
        <f t="shared" si="7"/>
        <v>59001</v>
      </c>
      <c r="Y57" s="7">
        <f t="shared" si="8"/>
        <v>5900.1</v>
      </c>
      <c r="AA57" s="7">
        <f>X57/100*Daň</f>
        <v>5900.1</v>
      </c>
    </row>
    <row r="58" spans="1:27" x14ac:dyDescent="0.3">
      <c r="A58" s="9" t="s">
        <v>126</v>
      </c>
      <c r="B58" s="9" t="s">
        <v>127</v>
      </c>
      <c r="C58" s="9" t="s">
        <v>23</v>
      </c>
      <c r="D58" s="10">
        <v>16163</v>
      </c>
      <c r="E58" s="9">
        <f t="shared" ca="1" si="9"/>
        <v>77</v>
      </c>
      <c r="F58" s="10">
        <v>29804</v>
      </c>
      <c r="G58" s="9">
        <f t="shared" ca="1" si="10"/>
        <v>40</v>
      </c>
      <c r="H58" s="9">
        <v>2</v>
      </c>
      <c r="I58" s="9" t="str">
        <f t="shared" ca="1" si="11"/>
        <v>splňuje</v>
      </c>
      <c r="J58" s="9" t="str">
        <f t="shared" ca="1" si="12"/>
        <v>víc než 20</v>
      </c>
      <c r="K58" s="9" t="s">
        <v>27</v>
      </c>
      <c r="L58" s="9">
        <f t="shared" si="4"/>
        <v>1</v>
      </c>
      <c r="M58" s="9" t="s">
        <v>27</v>
      </c>
      <c r="N58" s="9">
        <f t="shared" si="5"/>
        <v>1</v>
      </c>
      <c r="O58" s="9" t="str">
        <f t="shared" si="6"/>
        <v>splňuje</v>
      </c>
      <c r="P58" s="9" t="s">
        <v>116</v>
      </c>
      <c r="Q58" s="9" t="s">
        <v>19</v>
      </c>
      <c r="R58" s="9" t="s">
        <v>117</v>
      </c>
      <c r="S58" s="9">
        <v>9356</v>
      </c>
      <c r="T58" s="9">
        <v>10141</v>
      </c>
      <c r="U58" s="9">
        <v>9176</v>
      </c>
      <c r="V58" s="9">
        <v>11320</v>
      </c>
      <c r="W58" s="9">
        <v>9580</v>
      </c>
      <c r="X58" s="9">
        <f t="shared" si="7"/>
        <v>49573</v>
      </c>
      <c r="Y58" s="9">
        <f t="shared" si="8"/>
        <v>4957.3</v>
      </c>
      <c r="AA58" s="9">
        <f>X58/100*Daň</f>
        <v>4957.3</v>
      </c>
    </row>
    <row r="59" spans="1:27" x14ac:dyDescent="0.3">
      <c r="A59" s="7" t="s">
        <v>128</v>
      </c>
      <c r="B59" s="7" t="s">
        <v>83</v>
      </c>
      <c r="C59" s="7" t="s">
        <v>16</v>
      </c>
      <c r="D59" s="8">
        <v>15089</v>
      </c>
      <c r="E59" s="7">
        <f t="shared" ca="1" si="9"/>
        <v>80</v>
      </c>
      <c r="F59" s="8">
        <v>26035</v>
      </c>
      <c r="G59" s="7">
        <f t="shared" ca="1" si="10"/>
        <v>50</v>
      </c>
      <c r="H59" s="7">
        <v>2</v>
      </c>
      <c r="I59" s="7" t="str">
        <f t="shared" ca="1" si="11"/>
        <v>splňuje</v>
      </c>
      <c r="J59" s="7" t="str">
        <f t="shared" ca="1" si="12"/>
        <v>víc než 20</v>
      </c>
      <c r="K59" s="7" t="s">
        <v>17</v>
      </c>
      <c r="L59" s="7">
        <f t="shared" si="4"/>
        <v>2</v>
      </c>
      <c r="M59" s="7" t="s">
        <v>27</v>
      </c>
      <c r="N59" s="7">
        <f t="shared" si="5"/>
        <v>1</v>
      </c>
      <c r="O59" s="7" t="str">
        <f t="shared" si="6"/>
        <v>nesplňuje</v>
      </c>
      <c r="P59" s="7" t="s">
        <v>116</v>
      </c>
      <c r="Q59" s="7" t="s">
        <v>19</v>
      </c>
      <c r="R59" s="7" t="s">
        <v>117</v>
      </c>
      <c r="S59" s="7">
        <v>9548</v>
      </c>
      <c r="T59" s="7">
        <v>10350</v>
      </c>
      <c r="U59" s="7">
        <v>9365</v>
      </c>
      <c r="V59" s="7">
        <v>11553</v>
      </c>
      <c r="W59" s="7">
        <v>9777</v>
      </c>
      <c r="X59" s="7">
        <f t="shared" si="7"/>
        <v>50593</v>
      </c>
      <c r="Y59" s="7">
        <f t="shared" si="8"/>
        <v>5059.3</v>
      </c>
      <c r="AA59" s="7">
        <f>X59/100*Daň</f>
        <v>5059.3</v>
      </c>
    </row>
    <row r="60" spans="1:27" x14ac:dyDescent="0.3">
      <c r="A60" s="9" t="s">
        <v>129</v>
      </c>
      <c r="B60" s="9" t="s">
        <v>15</v>
      </c>
      <c r="C60" s="9" t="s">
        <v>16</v>
      </c>
      <c r="D60" s="10">
        <v>26767</v>
      </c>
      <c r="E60" s="9">
        <f t="shared" ca="1" si="9"/>
        <v>48</v>
      </c>
      <c r="F60" s="10">
        <v>35563</v>
      </c>
      <c r="G60" s="9">
        <f t="shared" ca="1" si="10"/>
        <v>24</v>
      </c>
      <c r="H60" s="9">
        <v>20</v>
      </c>
      <c r="I60" s="9" t="str">
        <f t="shared" ca="1" si="11"/>
        <v>splňuje</v>
      </c>
      <c r="J60" s="9" t="str">
        <f t="shared" ca="1" si="12"/>
        <v>víc než 20</v>
      </c>
      <c r="K60" s="9" t="s">
        <v>107</v>
      </c>
      <c r="L60" s="9">
        <f t="shared" si="4"/>
        <v>4</v>
      </c>
      <c r="M60" s="9" t="s">
        <v>107</v>
      </c>
      <c r="N60" s="9">
        <f t="shared" si="5"/>
        <v>4</v>
      </c>
      <c r="O60" s="9" t="str">
        <f t="shared" si="6"/>
        <v>splňuje</v>
      </c>
      <c r="P60" s="9" t="s">
        <v>130</v>
      </c>
      <c r="Q60" s="9" t="s">
        <v>43</v>
      </c>
      <c r="R60" s="9" t="s">
        <v>131</v>
      </c>
      <c r="S60" s="9">
        <v>13423</v>
      </c>
      <c r="T60" s="9">
        <v>14550</v>
      </c>
      <c r="U60" s="9">
        <v>13165</v>
      </c>
      <c r="V60" s="9">
        <v>16241</v>
      </c>
      <c r="W60" s="9">
        <v>13745</v>
      </c>
      <c r="X60" s="9">
        <f t="shared" si="7"/>
        <v>71124</v>
      </c>
      <c r="Y60" s="9">
        <f t="shared" si="8"/>
        <v>7112.4</v>
      </c>
      <c r="AA60" s="9">
        <f>X60/100*Daň</f>
        <v>7112.4</v>
      </c>
    </row>
    <row r="61" spans="1:27" x14ac:dyDescent="0.3">
      <c r="A61" s="7" t="s">
        <v>132</v>
      </c>
      <c r="B61" s="7" t="s">
        <v>26</v>
      </c>
      <c r="C61" s="7" t="s">
        <v>23</v>
      </c>
      <c r="D61" s="8">
        <v>24204</v>
      </c>
      <c r="E61" s="7">
        <f t="shared" ca="1" si="9"/>
        <v>55</v>
      </c>
      <c r="F61" s="8">
        <v>35526</v>
      </c>
      <c r="G61" s="7">
        <f t="shared" ca="1" si="10"/>
        <v>24</v>
      </c>
      <c r="H61" s="7">
        <v>0</v>
      </c>
      <c r="I61" s="7" t="str">
        <f t="shared" ca="1" si="11"/>
        <v>splňuje</v>
      </c>
      <c r="J61" s="7" t="str">
        <f t="shared" ca="1" si="12"/>
        <v>víc než 20</v>
      </c>
      <c r="K61" s="7" t="s">
        <v>27</v>
      </c>
      <c r="L61" s="7">
        <f t="shared" si="4"/>
        <v>1</v>
      </c>
      <c r="M61" s="7" t="s">
        <v>27</v>
      </c>
      <c r="N61" s="7">
        <f t="shared" si="5"/>
        <v>1</v>
      </c>
      <c r="O61" s="7" t="str">
        <f t="shared" si="6"/>
        <v>splňuje</v>
      </c>
      <c r="P61" s="7" t="s">
        <v>130</v>
      </c>
      <c r="Q61" s="7" t="s">
        <v>19</v>
      </c>
      <c r="R61" s="7" t="s">
        <v>133</v>
      </c>
      <c r="S61" s="7">
        <v>10526</v>
      </c>
      <c r="T61" s="7">
        <v>11410</v>
      </c>
      <c r="U61" s="7">
        <v>10324</v>
      </c>
      <c r="V61" s="7">
        <v>12736</v>
      </c>
      <c r="W61" s="7">
        <v>10778</v>
      </c>
      <c r="X61" s="7">
        <f t="shared" si="7"/>
        <v>55774</v>
      </c>
      <c r="Y61" s="7">
        <f t="shared" si="8"/>
        <v>5577.4</v>
      </c>
      <c r="AA61" s="7">
        <f>X61/100*Daň</f>
        <v>5577.4</v>
      </c>
    </row>
    <row r="62" spans="1:27" x14ac:dyDescent="0.3">
      <c r="A62" s="9" t="s">
        <v>134</v>
      </c>
      <c r="B62" s="9" t="s">
        <v>135</v>
      </c>
      <c r="C62" s="9" t="s">
        <v>16</v>
      </c>
      <c r="D62" s="10">
        <v>23707</v>
      </c>
      <c r="E62" s="9">
        <f t="shared" ca="1" si="9"/>
        <v>57</v>
      </c>
      <c r="F62" s="10">
        <v>31462</v>
      </c>
      <c r="G62" s="9">
        <f t="shared" ca="1" si="10"/>
        <v>35</v>
      </c>
      <c r="H62" s="9">
        <v>6</v>
      </c>
      <c r="I62" s="9" t="str">
        <f t="shared" ca="1" si="11"/>
        <v>splňuje</v>
      </c>
      <c r="J62" s="9" t="str">
        <f t="shared" ca="1" si="12"/>
        <v>víc než 20</v>
      </c>
      <c r="K62" s="9" t="s">
        <v>37</v>
      </c>
      <c r="L62" s="9">
        <f t="shared" si="4"/>
        <v>3</v>
      </c>
      <c r="M62" s="9" t="s">
        <v>37</v>
      </c>
      <c r="N62" s="9">
        <f t="shared" si="5"/>
        <v>3</v>
      </c>
      <c r="O62" s="9" t="str">
        <f t="shared" si="6"/>
        <v>splňuje</v>
      </c>
      <c r="P62" s="9" t="s">
        <v>130</v>
      </c>
      <c r="Q62" s="9" t="s">
        <v>43</v>
      </c>
      <c r="R62" s="9" t="s">
        <v>136</v>
      </c>
      <c r="S62" s="9">
        <v>8395</v>
      </c>
      <c r="T62" s="9">
        <v>9100</v>
      </c>
      <c r="U62" s="9">
        <v>8234</v>
      </c>
      <c r="V62" s="9">
        <v>10157</v>
      </c>
      <c r="W62" s="9">
        <v>8596</v>
      </c>
      <c r="X62" s="9">
        <f t="shared" si="7"/>
        <v>44482</v>
      </c>
      <c r="Y62" s="9">
        <f t="shared" si="8"/>
        <v>4448.2</v>
      </c>
      <c r="AA62" s="9">
        <f>X62/100*Daň</f>
        <v>4448.2</v>
      </c>
    </row>
    <row r="63" spans="1:27" x14ac:dyDescent="0.3">
      <c r="A63" s="7" t="s">
        <v>137</v>
      </c>
      <c r="B63" s="7" t="s">
        <v>70</v>
      </c>
      <c r="C63" s="7" t="s">
        <v>23</v>
      </c>
      <c r="D63" s="8">
        <v>23917</v>
      </c>
      <c r="E63" s="7">
        <f t="shared" ca="1" si="9"/>
        <v>56</v>
      </c>
      <c r="F63" s="8">
        <v>31559</v>
      </c>
      <c r="G63" s="7">
        <f t="shared" ca="1" si="10"/>
        <v>35</v>
      </c>
      <c r="H63" s="7">
        <v>15</v>
      </c>
      <c r="I63" s="7" t="str">
        <f t="shared" ca="1" si="11"/>
        <v>splňuje</v>
      </c>
      <c r="J63" s="7" t="str">
        <f t="shared" ca="1" si="12"/>
        <v>víc než 20</v>
      </c>
      <c r="K63" s="7" t="s">
        <v>37</v>
      </c>
      <c r="L63" s="7">
        <f t="shared" si="4"/>
        <v>3</v>
      </c>
      <c r="M63" s="7" t="s">
        <v>107</v>
      </c>
      <c r="N63" s="7">
        <f t="shared" si="5"/>
        <v>4</v>
      </c>
      <c r="O63" s="7" t="str">
        <f t="shared" si="6"/>
        <v>překračuje</v>
      </c>
      <c r="P63" s="7" t="s">
        <v>130</v>
      </c>
      <c r="Q63" s="7" t="s">
        <v>43</v>
      </c>
      <c r="R63" s="7" t="s">
        <v>138</v>
      </c>
      <c r="S63" s="7">
        <v>13179</v>
      </c>
      <c r="T63" s="7">
        <v>14286</v>
      </c>
      <c r="U63" s="7">
        <v>12926</v>
      </c>
      <c r="V63" s="7">
        <v>15946</v>
      </c>
      <c r="W63" s="7">
        <v>13495</v>
      </c>
      <c r="X63" s="7">
        <f t="shared" si="7"/>
        <v>69832</v>
      </c>
      <c r="Y63" s="7">
        <f t="shared" si="8"/>
        <v>6983.2000000000007</v>
      </c>
      <c r="AA63" s="7">
        <f>X63/100*Daň</f>
        <v>6983.2000000000007</v>
      </c>
    </row>
    <row r="64" spans="1:27" x14ac:dyDescent="0.3">
      <c r="A64" s="9" t="s">
        <v>139</v>
      </c>
      <c r="B64" s="9" t="s">
        <v>68</v>
      </c>
      <c r="C64" s="9" t="s">
        <v>23</v>
      </c>
      <c r="D64" s="10">
        <v>23102</v>
      </c>
      <c r="E64" s="9">
        <f t="shared" ca="1" si="9"/>
        <v>58</v>
      </c>
      <c r="F64" s="10">
        <v>30623</v>
      </c>
      <c r="G64" s="9">
        <f t="shared" ca="1" si="10"/>
        <v>38</v>
      </c>
      <c r="H64" s="9">
        <v>15</v>
      </c>
      <c r="I64" s="9" t="str">
        <f t="shared" ca="1" si="11"/>
        <v>splňuje</v>
      </c>
      <c r="J64" s="9" t="str">
        <f t="shared" ca="1" si="12"/>
        <v>víc než 20</v>
      </c>
      <c r="K64" s="9" t="s">
        <v>107</v>
      </c>
      <c r="L64" s="9">
        <f t="shared" si="4"/>
        <v>4</v>
      </c>
      <c r="M64" s="9" t="s">
        <v>107</v>
      </c>
      <c r="N64" s="9">
        <f t="shared" si="5"/>
        <v>4</v>
      </c>
      <c r="O64" s="9" t="str">
        <f t="shared" si="6"/>
        <v>splňuje</v>
      </c>
      <c r="P64" s="9" t="s">
        <v>130</v>
      </c>
      <c r="Q64" s="9" t="s">
        <v>43</v>
      </c>
      <c r="R64" s="9" t="s">
        <v>140</v>
      </c>
      <c r="S64" s="9">
        <v>12375</v>
      </c>
      <c r="T64" s="9">
        <v>13414</v>
      </c>
      <c r="U64" s="9">
        <v>12137</v>
      </c>
      <c r="V64" s="9">
        <v>14973</v>
      </c>
      <c r="W64" s="9">
        <v>12672</v>
      </c>
      <c r="X64" s="9">
        <f t="shared" si="7"/>
        <v>65571</v>
      </c>
      <c r="Y64" s="9">
        <f t="shared" si="8"/>
        <v>6557.1</v>
      </c>
      <c r="AA64" s="9">
        <f>X64/100*Daň</f>
        <v>6557.1</v>
      </c>
    </row>
    <row r="65" spans="1:27" x14ac:dyDescent="0.3">
      <c r="A65" s="7" t="s">
        <v>141</v>
      </c>
      <c r="B65" s="7" t="s">
        <v>87</v>
      </c>
      <c r="C65" s="7" t="s">
        <v>16</v>
      </c>
      <c r="D65" s="8">
        <v>22593</v>
      </c>
      <c r="E65" s="7">
        <f t="shared" ca="1" si="9"/>
        <v>60</v>
      </c>
      <c r="F65" s="8">
        <v>32106</v>
      </c>
      <c r="G65" s="7">
        <f t="shared" ca="1" si="10"/>
        <v>34</v>
      </c>
      <c r="H65" s="7">
        <v>5</v>
      </c>
      <c r="I65" s="7" t="str">
        <f t="shared" ca="1" si="11"/>
        <v>splňuje</v>
      </c>
      <c r="J65" s="7" t="str">
        <f t="shared" ca="1" si="12"/>
        <v>víc než 20</v>
      </c>
      <c r="K65" s="7" t="s">
        <v>37</v>
      </c>
      <c r="L65" s="7">
        <f t="shared" si="4"/>
        <v>3</v>
      </c>
      <c r="M65" s="7" t="s">
        <v>37</v>
      </c>
      <c r="N65" s="7">
        <f t="shared" si="5"/>
        <v>3</v>
      </c>
      <c r="O65" s="7" t="str">
        <f t="shared" si="6"/>
        <v>splňuje</v>
      </c>
      <c r="P65" s="7" t="s">
        <v>130</v>
      </c>
      <c r="Q65" s="7" t="s">
        <v>43</v>
      </c>
      <c r="R65" s="7" t="s">
        <v>142</v>
      </c>
      <c r="S65" s="7">
        <v>10081</v>
      </c>
      <c r="T65" s="7">
        <v>10927</v>
      </c>
      <c r="U65" s="7">
        <v>9887</v>
      </c>
      <c r="V65" s="7">
        <v>12198</v>
      </c>
      <c r="W65" s="7">
        <v>10322</v>
      </c>
      <c r="X65" s="7">
        <f t="shared" si="7"/>
        <v>53415</v>
      </c>
      <c r="Y65" s="7">
        <f t="shared" si="8"/>
        <v>5341.5</v>
      </c>
      <c r="AA65" s="7">
        <f>X65/100*Daň</f>
        <v>5341.5</v>
      </c>
    </row>
    <row r="66" spans="1:27" x14ac:dyDescent="0.3">
      <c r="A66" s="9" t="s">
        <v>143</v>
      </c>
      <c r="B66" s="9" t="s">
        <v>144</v>
      </c>
      <c r="C66" s="9" t="s">
        <v>23</v>
      </c>
      <c r="D66" s="10">
        <v>22219</v>
      </c>
      <c r="E66" s="9">
        <f t="shared" ca="1" si="9"/>
        <v>61</v>
      </c>
      <c r="F66" s="10">
        <v>34942</v>
      </c>
      <c r="G66" s="9">
        <f t="shared" ca="1" si="10"/>
        <v>26</v>
      </c>
      <c r="H66" s="9">
        <v>5</v>
      </c>
      <c r="I66" s="9" t="str">
        <f t="shared" ca="1" si="11"/>
        <v>splňuje</v>
      </c>
      <c r="J66" s="9" t="str">
        <f t="shared" ca="1" si="12"/>
        <v>víc než 20</v>
      </c>
      <c r="K66" s="9" t="s">
        <v>37</v>
      </c>
      <c r="L66" s="9">
        <f t="shared" si="4"/>
        <v>3</v>
      </c>
      <c r="M66" s="9" t="s">
        <v>37</v>
      </c>
      <c r="N66" s="9">
        <f t="shared" si="5"/>
        <v>3</v>
      </c>
      <c r="O66" s="9" t="str">
        <f t="shared" si="6"/>
        <v>splňuje</v>
      </c>
      <c r="P66" s="9" t="s">
        <v>130</v>
      </c>
      <c r="Q66" s="9" t="s">
        <v>43</v>
      </c>
      <c r="R66" s="9" t="s">
        <v>142</v>
      </c>
      <c r="S66" s="9">
        <v>10705</v>
      </c>
      <c r="T66" s="9">
        <v>11604</v>
      </c>
      <c r="U66" s="9">
        <v>10499</v>
      </c>
      <c r="V66" s="9">
        <v>12953</v>
      </c>
      <c r="W66" s="9">
        <v>10961</v>
      </c>
      <c r="X66" s="9">
        <f t="shared" si="7"/>
        <v>56722</v>
      </c>
      <c r="Y66" s="9">
        <f t="shared" si="8"/>
        <v>5672.2000000000007</v>
      </c>
      <c r="AA66" s="9">
        <f>X66/100*Daň</f>
        <v>5672.2000000000007</v>
      </c>
    </row>
    <row r="67" spans="1:27" x14ac:dyDescent="0.3">
      <c r="A67" s="7" t="s">
        <v>145</v>
      </c>
      <c r="B67" s="7" t="s">
        <v>33</v>
      </c>
      <c r="C67" s="7" t="s">
        <v>23</v>
      </c>
      <c r="D67" s="8">
        <v>21699</v>
      </c>
      <c r="E67" s="7">
        <f t="shared" ca="1" si="9"/>
        <v>62</v>
      </c>
      <c r="F67" s="8">
        <v>32168</v>
      </c>
      <c r="G67" s="7">
        <f t="shared" ca="1" si="10"/>
        <v>34</v>
      </c>
      <c r="H67" s="7">
        <v>0</v>
      </c>
      <c r="I67" s="7" t="str">
        <f t="shared" ca="1" si="11"/>
        <v>splňuje</v>
      </c>
      <c r="J67" s="7" t="str">
        <f t="shared" ca="1" si="12"/>
        <v>víc než 20</v>
      </c>
      <c r="K67" s="7" t="s">
        <v>27</v>
      </c>
      <c r="L67" s="7">
        <f t="shared" si="4"/>
        <v>1</v>
      </c>
      <c r="M67" s="7" t="s">
        <v>27</v>
      </c>
      <c r="N67" s="7">
        <f t="shared" si="5"/>
        <v>1</v>
      </c>
      <c r="O67" s="7" t="str">
        <f t="shared" si="6"/>
        <v>splňuje</v>
      </c>
      <c r="P67" s="7" t="s">
        <v>130</v>
      </c>
      <c r="Q67" s="7" t="s">
        <v>19</v>
      </c>
      <c r="R67" s="7" t="s">
        <v>146</v>
      </c>
      <c r="S67" s="7">
        <v>14302</v>
      </c>
      <c r="T67" s="7">
        <v>15503</v>
      </c>
      <c r="U67" s="7">
        <v>14027</v>
      </c>
      <c r="V67" s="7">
        <v>17305</v>
      </c>
      <c r="W67" s="7">
        <v>14645</v>
      </c>
      <c r="X67" s="7">
        <f t="shared" si="7"/>
        <v>75782</v>
      </c>
      <c r="Y67" s="7">
        <f t="shared" si="8"/>
        <v>7578.2000000000007</v>
      </c>
      <c r="AA67" s="7">
        <f>X67/100*Daň</f>
        <v>7578.2000000000007</v>
      </c>
    </row>
    <row r="68" spans="1:27" x14ac:dyDescent="0.3">
      <c r="A68" s="9" t="s">
        <v>147</v>
      </c>
      <c r="B68" s="9" t="s">
        <v>15</v>
      </c>
      <c r="C68" s="9" t="s">
        <v>16</v>
      </c>
      <c r="D68" s="10">
        <v>21362</v>
      </c>
      <c r="E68" s="9">
        <f t="shared" ca="1" si="9"/>
        <v>63</v>
      </c>
      <c r="F68" s="10">
        <v>29124</v>
      </c>
      <c r="G68" s="9">
        <f t="shared" ca="1" si="10"/>
        <v>42</v>
      </c>
      <c r="H68" s="9">
        <v>6</v>
      </c>
      <c r="I68" s="9" t="str">
        <f t="shared" ca="1" si="11"/>
        <v>splňuje</v>
      </c>
      <c r="J68" s="9" t="str">
        <f t="shared" ca="1" si="12"/>
        <v>víc než 20</v>
      </c>
      <c r="K68" s="9" t="s">
        <v>37</v>
      </c>
      <c r="L68" s="9">
        <f t="shared" si="4"/>
        <v>3</v>
      </c>
      <c r="M68" s="9" t="s">
        <v>37</v>
      </c>
      <c r="N68" s="9">
        <f t="shared" si="5"/>
        <v>3</v>
      </c>
      <c r="O68" s="9" t="str">
        <f t="shared" si="6"/>
        <v>splňuje</v>
      </c>
      <c r="P68" s="9" t="s">
        <v>130</v>
      </c>
      <c r="Q68" s="9" t="s">
        <v>43</v>
      </c>
      <c r="R68" s="9" t="s">
        <v>148</v>
      </c>
      <c r="S68" s="9">
        <v>12248</v>
      </c>
      <c r="T68" s="9">
        <v>13276</v>
      </c>
      <c r="U68" s="9">
        <v>12013</v>
      </c>
      <c r="V68" s="9">
        <v>14820</v>
      </c>
      <c r="W68" s="9">
        <v>12541</v>
      </c>
      <c r="X68" s="9">
        <f t="shared" si="7"/>
        <v>64898</v>
      </c>
      <c r="Y68" s="9">
        <f t="shared" si="8"/>
        <v>6489.8</v>
      </c>
      <c r="AA68" s="9">
        <f>X68/100*Daň</f>
        <v>6489.8</v>
      </c>
    </row>
    <row r="69" spans="1:27" x14ac:dyDescent="0.3">
      <c r="A69" s="7" t="s">
        <v>105</v>
      </c>
      <c r="B69" s="7" t="s">
        <v>26</v>
      </c>
      <c r="C69" s="7" t="s">
        <v>23</v>
      </c>
      <c r="D69" s="8">
        <v>20354</v>
      </c>
      <c r="E69" s="7">
        <f t="shared" ca="1" si="9"/>
        <v>66</v>
      </c>
      <c r="F69" s="8">
        <v>32878</v>
      </c>
      <c r="G69" s="7">
        <f t="shared" ca="1" si="10"/>
        <v>32</v>
      </c>
      <c r="H69" s="7">
        <v>15</v>
      </c>
      <c r="I69" s="7" t="str">
        <f t="shared" ca="1" si="11"/>
        <v>splňuje</v>
      </c>
      <c r="J69" s="7" t="str">
        <f t="shared" ca="1" si="12"/>
        <v>víc než 20</v>
      </c>
      <c r="K69" s="7" t="s">
        <v>37</v>
      </c>
      <c r="L69" s="7">
        <f t="shared" si="4"/>
        <v>3</v>
      </c>
      <c r="M69" s="7" t="s">
        <v>107</v>
      </c>
      <c r="N69" s="7">
        <f t="shared" si="5"/>
        <v>4</v>
      </c>
      <c r="O69" s="7" t="str">
        <f t="shared" si="6"/>
        <v>překračuje</v>
      </c>
      <c r="P69" s="7" t="s">
        <v>130</v>
      </c>
      <c r="Q69" s="7" t="s">
        <v>43</v>
      </c>
      <c r="R69" s="7" t="s">
        <v>149</v>
      </c>
      <c r="S69" s="7">
        <v>8276</v>
      </c>
      <c r="T69" s="7">
        <v>8971</v>
      </c>
      <c r="U69" s="7">
        <v>8117</v>
      </c>
      <c r="V69" s="7">
        <v>10013</v>
      </c>
      <c r="W69" s="7">
        <v>8474</v>
      </c>
      <c r="X69" s="7">
        <f t="shared" si="7"/>
        <v>43851</v>
      </c>
      <c r="Y69" s="7">
        <f t="shared" si="8"/>
        <v>4385.1000000000004</v>
      </c>
      <c r="AA69" s="7">
        <f>X69/100*Daň</f>
        <v>4385.1000000000004</v>
      </c>
    </row>
    <row r="70" spans="1:27" x14ac:dyDescent="0.3">
      <c r="A70" s="9" t="s">
        <v>150</v>
      </c>
      <c r="B70" s="9" t="s">
        <v>90</v>
      </c>
      <c r="C70" s="9" t="s">
        <v>23</v>
      </c>
      <c r="D70" s="10">
        <v>17718</v>
      </c>
      <c r="E70" s="9">
        <f t="shared" ca="1" si="9"/>
        <v>73</v>
      </c>
      <c r="F70" s="10">
        <v>30292</v>
      </c>
      <c r="G70" s="9">
        <f t="shared" ca="1" si="10"/>
        <v>39</v>
      </c>
      <c r="H70" s="9">
        <v>15</v>
      </c>
      <c r="I70" s="9" t="str">
        <f t="shared" ca="1" si="11"/>
        <v>splňuje</v>
      </c>
      <c r="J70" s="9" t="str">
        <f t="shared" ca="1" si="12"/>
        <v>víc než 20</v>
      </c>
      <c r="K70" s="9" t="s">
        <v>37</v>
      </c>
      <c r="L70" s="9">
        <f t="shared" si="4"/>
        <v>3</v>
      </c>
      <c r="M70" s="9" t="s">
        <v>107</v>
      </c>
      <c r="N70" s="9">
        <f t="shared" si="5"/>
        <v>4</v>
      </c>
      <c r="O70" s="9" t="str">
        <f t="shared" si="6"/>
        <v>překračuje</v>
      </c>
      <c r="P70" s="9" t="s">
        <v>130</v>
      </c>
      <c r="Q70" s="9" t="s">
        <v>43</v>
      </c>
      <c r="R70" s="9" t="s">
        <v>149</v>
      </c>
      <c r="S70" s="9">
        <v>11099</v>
      </c>
      <c r="T70" s="9">
        <v>12031</v>
      </c>
      <c r="U70" s="9">
        <v>10886</v>
      </c>
      <c r="V70" s="9">
        <v>13429</v>
      </c>
      <c r="W70" s="9">
        <v>11365</v>
      </c>
      <c r="X70" s="9">
        <f t="shared" si="7"/>
        <v>58810</v>
      </c>
      <c r="Y70" s="9">
        <f t="shared" si="8"/>
        <v>5881</v>
      </c>
      <c r="AA70" s="9">
        <f>X70/100*Daň</f>
        <v>5881</v>
      </c>
    </row>
    <row r="71" spans="1:27" x14ac:dyDescent="0.3">
      <c r="A71" s="7" t="s">
        <v>151</v>
      </c>
      <c r="B71" s="7" t="s">
        <v>65</v>
      </c>
      <c r="C71" s="7" t="s">
        <v>16</v>
      </c>
      <c r="D71" s="8">
        <v>17126</v>
      </c>
      <c r="E71" s="7">
        <f t="shared" ref="E71:E102" ca="1" si="13">INT((TODAY()-D71)/365)</f>
        <v>75</v>
      </c>
      <c r="F71" s="8">
        <v>26219</v>
      </c>
      <c r="G71" s="7">
        <f t="shared" ref="G71:G102" ca="1" si="14">INT((TODAY()-F71)/365)</f>
        <v>50</v>
      </c>
      <c r="H71" s="7">
        <v>2</v>
      </c>
      <c r="I71" s="7" t="str">
        <f t="shared" ref="I71:I102" ca="1" si="15">IF(H71&lt;=G71,"splňuje","nesplňuje")</f>
        <v>splňuje</v>
      </c>
      <c r="J71" s="7" t="str">
        <f t="shared" ref="J71:J105" ca="1" si="16">IF(G71&lt;=5,"méně než 5",IF(G71&lt;=10,"5-10",IF(G71&lt;=20,"10-20","víc než 20")))</f>
        <v>víc než 20</v>
      </c>
      <c r="K71" s="7" t="s">
        <v>17</v>
      </c>
      <c r="L71" s="7">
        <f t="shared" ref="L71:L102" si="17">IF(K71="Z",1,IF(K71="VYUČ",2,IF(K71="SŠ",3,4)))</f>
        <v>2</v>
      </c>
      <c r="M71" s="7" t="s">
        <v>17</v>
      </c>
      <c r="N71" s="7">
        <f t="shared" ref="N71:N102" si="18">IF(M71="Z",1,IF(M71="VYUČ",2,IF(M71="SŠ",3,4)))</f>
        <v>2</v>
      </c>
      <c r="O71" s="7" t="str">
        <f t="shared" ref="O71:O102" si="19">IF(N71=L71,"splňuje",IF(N71&lt;L71,"nesplňuje","překračuje"))</f>
        <v>splňuje</v>
      </c>
      <c r="P71" s="7" t="s">
        <v>130</v>
      </c>
      <c r="Q71" s="7" t="s">
        <v>19</v>
      </c>
      <c r="R71" s="7" t="s">
        <v>38</v>
      </c>
      <c r="S71" s="7">
        <v>9770</v>
      </c>
      <c r="T71" s="7">
        <v>10590</v>
      </c>
      <c r="U71" s="7">
        <v>9582</v>
      </c>
      <c r="V71" s="7">
        <v>11821</v>
      </c>
      <c r="W71" s="7">
        <v>10004</v>
      </c>
      <c r="X71" s="7">
        <f t="shared" si="7"/>
        <v>51767</v>
      </c>
      <c r="Y71" s="7">
        <f t="shared" si="8"/>
        <v>5176.7</v>
      </c>
      <c r="AA71" s="7">
        <f>X71/100*Daň</f>
        <v>5176.7</v>
      </c>
    </row>
    <row r="72" spans="1:27" x14ac:dyDescent="0.3">
      <c r="A72" s="9" t="s">
        <v>152</v>
      </c>
      <c r="B72" s="9" t="s">
        <v>153</v>
      </c>
      <c r="C72" s="9" t="s">
        <v>16</v>
      </c>
      <c r="D72" s="10">
        <v>15751</v>
      </c>
      <c r="E72" s="9">
        <f t="shared" ca="1" si="13"/>
        <v>79</v>
      </c>
      <c r="F72" s="10">
        <v>29143</v>
      </c>
      <c r="G72" s="9">
        <f t="shared" ca="1" si="14"/>
        <v>42</v>
      </c>
      <c r="H72" s="9">
        <v>5</v>
      </c>
      <c r="I72" s="9" t="str">
        <f t="shared" ca="1" si="15"/>
        <v>splňuje</v>
      </c>
      <c r="J72" s="9" t="str">
        <f t="shared" ca="1" si="16"/>
        <v>víc než 20</v>
      </c>
      <c r="K72" s="9" t="s">
        <v>37</v>
      </c>
      <c r="L72" s="9">
        <f t="shared" si="17"/>
        <v>3</v>
      </c>
      <c r="M72" s="9" t="s">
        <v>37</v>
      </c>
      <c r="N72" s="9">
        <f t="shared" si="18"/>
        <v>3</v>
      </c>
      <c r="O72" s="9" t="str">
        <f t="shared" si="19"/>
        <v>splňuje</v>
      </c>
      <c r="P72" s="9" t="s">
        <v>130</v>
      </c>
      <c r="Q72" s="9" t="s">
        <v>43</v>
      </c>
      <c r="R72" s="9" t="s">
        <v>142</v>
      </c>
      <c r="S72" s="9">
        <v>10639</v>
      </c>
      <c r="T72" s="9">
        <v>11532</v>
      </c>
      <c r="U72" s="9">
        <v>10435</v>
      </c>
      <c r="V72" s="9">
        <v>12873</v>
      </c>
      <c r="W72" s="9">
        <v>10894</v>
      </c>
      <c r="X72" s="9">
        <f t="shared" ref="X72:X105" si="20">SUM(S72:W72)</f>
        <v>56373</v>
      </c>
      <c r="Y72" s="9">
        <f t="shared" ref="Y72:Y105" si="21">X72/100*$Z$1</f>
        <v>5637.3</v>
      </c>
      <c r="AA72" s="9">
        <f>X72/100*Daň</f>
        <v>5637.3</v>
      </c>
    </row>
    <row r="73" spans="1:27" x14ac:dyDescent="0.3">
      <c r="A73" s="7" t="s">
        <v>154</v>
      </c>
      <c r="B73" s="7" t="s">
        <v>26</v>
      </c>
      <c r="C73" s="7" t="s">
        <v>23</v>
      </c>
      <c r="D73" s="8">
        <v>15350</v>
      </c>
      <c r="E73" s="7">
        <f t="shared" ca="1" si="13"/>
        <v>80</v>
      </c>
      <c r="F73" s="8">
        <v>25760</v>
      </c>
      <c r="G73" s="7">
        <f t="shared" ca="1" si="14"/>
        <v>51</v>
      </c>
      <c r="H73" s="7">
        <v>20</v>
      </c>
      <c r="I73" s="7" t="str">
        <f t="shared" ca="1" si="15"/>
        <v>splňuje</v>
      </c>
      <c r="J73" s="7" t="str">
        <f t="shared" ca="1" si="16"/>
        <v>víc než 20</v>
      </c>
      <c r="K73" s="7" t="s">
        <v>37</v>
      </c>
      <c r="L73" s="7">
        <f t="shared" si="17"/>
        <v>3</v>
      </c>
      <c r="M73" s="7" t="s">
        <v>107</v>
      </c>
      <c r="N73" s="7">
        <f t="shared" si="18"/>
        <v>4</v>
      </c>
      <c r="O73" s="7" t="str">
        <f t="shared" si="19"/>
        <v>překračuje</v>
      </c>
      <c r="P73" s="7" t="s">
        <v>130</v>
      </c>
      <c r="Q73" s="7" t="s">
        <v>43</v>
      </c>
      <c r="R73" s="7" t="s">
        <v>155</v>
      </c>
      <c r="S73" s="7">
        <v>12156</v>
      </c>
      <c r="T73" s="7">
        <v>13177</v>
      </c>
      <c r="U73" s="7">
        <v>11923</v>
      </c>
      <c r="V73" s="7">
        <v>14708</v>
      </c>
      <c r="W73" s="7">
        <v>12447</v>
      </c>
      <c r="X73" s="7">
        <f t="shared" si="20"/>
        <v>64411</v>
      </c>
      <c r="Y73" s="7">
        <f t="shared" si="21"/>
        <v>6441.1</v>
      </c>
      <c r="AA73" s="7">
        <f>X73/100*Daň</f>
        <v>6441.1</v>
      </c>
    </row>
    <row r="74" spans="1:27" x14ac:dyDescent="0.3">
      <c r="A74" s="9" t="s">
        <v>156</v>
      </c>
      <c r="B74" s="9" t="s">
        <v>157</v>
      </c>
      <c r="C74" s="9" t="s">
        <v>16</v>
      </c>
      <c r="D74" s="10">
        <v>27901</v>
      </c>
      <c r="E74" s="9">
        <f t="shared" ca="1" si="13"/>
        <v>45</v>
      </c>
      <c r="F74" s="10">
        <v>35548</v>
      </c>
      <c r="G74" s="9">
        <f t="shared" ca="1" si="14"/>
        <v>24</v>
      </c>
      <c r="H74" s="9">
        <v>0</v>
      </c>
      <c r="I74" s="9" t="str">
        <f t="shared" ca="1" si="15"/>
        <v>splňuje</v>
      </c>
      <c r="J74" s="9" t="str">
        <f t="shared" ca="1" si="16"/>
        <v>víc než 20</v>
      </c>
      <c r="K74" s="9" t="s">
        <v>27</v>
      </c>
      <c r="L74" s="9">
        <f t="shared" si="17"/>
        <v>1</v>
      </c>
      <c r="M74" s="9" t="s">
        <v>27</v>
      </c>
      <c r="N74" s="9">
        <f t="shared" si="18"/>
        <v>1</v>
      </c>
      <c r="O74" s="9" t="str">
        <f t="shared" si="19"/>
        <v>splňuje</v>
      </c>
      <c r="P74" s="9" t="s">
        <v>158</v>
      </c>
      <c r="Q74" s="9" t="s">
        <v>19</v>
      </c>
      <c r="R74" s="9" t="s">
        <v>133</v>
      </c>
      <c r="S74" s="9">
        <v>11973</v>
      </c>
      <c r="T74" s="9">
        <v>12978</v>
      </c>
      <c r="U74" s="9">
        <v>11743</v>
      </c>
      <c r="V74" s="9">
        <v>14487</v>
      </c>
      <c r="W74" s="9">
        <v>12260</v>
      </c>
      <c r="X74" s="9">
        <f t="shared" si="20"/>
        <v>63441</v>
      </c>
      <c r="Y74" s="9">
        <f t="shared" si="21"/>
        <v>6344.0999999999995</v>
      </c>
      <c r="AA74" s="9">
        <f>X74/100*Daň</f>
        <v>6344.0999999999995</v>
      </c>
    </row>
    <row r="75" spans="1:27" x14ac:dyDescent="0.3">
      <c r="A75" s="7" t="s">
        <v>159</v>
      </c>
      <c r="B75" s="7" t="s">
        <v>22</v>
      </c>
      <c r="C75" s="7" t="s">
        <v>23</v>
      </c>
      <c r="D75" s="8">
        <v>27014</v>
      </c>
      <c r="E75" s="7">
        <f t="shared" ca="1" si="13"/>
        <v>48</v>
      </c>
      <c r="F75" s="8">
        <v>34932</v>
      </c>
      <c r="G75" s="7">
        <f t="shared" ca="1" si="14"/>
        <v>26</v>
      </c>
      <c r="H75" s="7">
        <v>2</v>
      </c>
      <c r="I75" s="7" t="str">
        <f t="shared" ca="1" si="15"/>
        <v>splňuje</v>
      </c>
      <c r="J75" s="7" t="str">
        <f t="shared" ca="1" si="16"/>
        <v>víc než 20</v>
      </c>
      <c r="K75" s="7" t="s">
        <v>17</v>
      </c>
      <c r="L75" s="7">
        <f t="shared" si="17"/>
        <v>2</v>
      </c>
      <c r="M75" s="7" t="s">
        <v>17</v>
      </c>
      <c r="N75" s="7">
        <f t="shared" si="18"/>
        <v>2</v>
      </c>
      <c r="O75" s="7" t="str">
        <f t="shared" si="19"/>
        <v>splňuje</v>
      </c>
      <c r="P75" s="7" t="s">
        <v>158</v>
      </c>
      <c r="Q75" s="7" t="s">
        <v>19</v>
      </c>
      <c r="R75" s="7" t="s">
        <v>160</v>
      </c>
      <c r="S75" s="7">
        <v>13409</v>
      </c>
      <c r="T75" s="7">
        <v>14535</v>
      </c>
      <c r="U75" s="7">
        <v>13152</v>
      </c>
      <c r="V75" s="7">
        <v>16224</v>
      </c>
      <c r="W75" s="7">
        <v>13730</v>
      </c>
      <c r="X75" s="7">
        <f t="shared" si="20"/>
        <v>71050</v>
      </c>
      <c r="Y75" s="7">
        <f t="shared" si="21"/>
        <v>7105</v>
      </c>
      <c r="AA75" s="7">
        <f>X75/100*Daň</f>
        <v>7105</v>
      </c>
    </row>
    <row r="76" spans="1:27" x14ac:dyDescent="0.3">
      <c r="A76" s="9" t="s">
        <v>161</v>
      </c>
      <c r="B76" s="9" t="s">
        <v>162</v>
      </c>
      <c r="C76" s="9" t="s">
        <v>23</v>
      </c>
      <c r="D76" s="10">
        <v>26258</v>
      </c>
      <c r="E76" s="9">
        <f t="shared" ca="1" si="13"/>
        <v>50</v>
      </c>
      <c r="F76" s="10">
        <v>34220</v>
      </c>
      <c r="G76" s="9">
        <f t="shared" ca="1" si="14"/>
        <v>28</v>
      </c>
      <c r="H76" s="9">
        <v>5</v>
      </c>
      <c r="I76" s="9" t="str">
        <f t="shared" ca="1" si="15"/>
        <v>splňuje</v>
      </c>
      <c r="J76" s="9" t="str">
        <f t="shared" ca="1" si="16"/>
        <v>víc než 20</v>
      </c>
      <c r="K76" s="9" t="s">
        <v>27</v>
      </c>
      <c r="L76" s="9">
        <f t="shared" si="17"/>
        <v>1</v>
      </c>
      <c r="M76" s="9" t="s">
        <v>27</v>
      </c>
      <c r="N76" s="9">
        <f t="shared" si="18"/>
        <v>1</v>
      </c>
      <c r="O76" s="9" t="str">
        <f t="shared" si="19"/>
        <v>splňuje</v>
      </c>
      <c r="P76" s="9" t="s">
        <v>158</v>
      </c>
      <c r="Q76" s="9" t="s">
        <v>19</v>
      </c>
      <c r="R76" s="9" t="s">
        <v>125</v>
      </c>
      <c r="S76" s="9">
        <v>10481</v>
      </c>
      <c r="T76" s="9">
        <v>11361</v>
      </c>
      <c r="U76" s="9">
        <v>10280</v>
      </c>
      <c r="V76" s="9">
        <v>12682</v>
      </c>
      <c r="W76" s="9">
        <v>10732</v>
      </c>
      <c r="X76" s="9">
        <f t="shared" si="20"/>
        <v>55536</v>
      </c>
      <c r="Y76" s="9">
        <f t="shared" si="21"/>
        <v>5553.6</v>
      </c>
      <c r="AA76" s="9">
        <f>X76/100*Daň</f>
        <v>5553.6</v>
      </c>
    </row>
    <row r="77" spans="1:27" x14ac:dyDescent="0.3">
      <c r="A77" s="7" t="s">
        <v>163</v>
      </c>
      <c r="B77" s="7" t="s">
        <v>33</v>
      </c>
      <c r="C77" s="7" t="s">
        <v>23</v>
      </c>
      <c r="D77" s="8">
        <v>26316</v>
      </c>
      <c r="E77" s="7">
        <f t="shared" ca="1" si="13"/>
        <v>50</v>
      </c>
      <c r="F77" s="8">
        <v>35301</v>
      </c>
      <c r="G77" s="7">
        <f t="shared" ca="1" si="14"/>
        <v>25</v>
      </c>
      <c r="H77" s="7">
        <v>4</v>
      </c>
      <c r="I77" s="7" t="str">
        <f t="shared" ca="1" si="15"/>
        <v>splňuje</v>
      </c>
      <c r="J77" s="7" t="str">
        <f t="shared" ca="1" si="16"/>
        <v>víc než 20</v>
      </c>
      <c r="K77" s="7" t="s">
        <v>27</v>
      </c>
      <c r="L77" s="7">
        <f t="shared" si="17"/>
        <v>1</v>
      </c>
      <c r="M77" s="7" t="s">
        <v>17</v>
      </c>
      <c r="N77" s="7">
        <f t="shared" si="18"/>
        <v>2</v>
      </c>
      <c r="O77" s="7" t="str">
        <f t="shared" si="19"/>
        <v>překračuje</v>
      </c>
      <c r="P77" s="7" t="s">
        <v>158</v>
      </c>
      <c r="Q77" s="7" t="s">
        <v>19</v>
      </c>
      <c r="R77" s="7" t="s">
        <v>164</v>
      </c>
      <c r="S77" s="7">
        <v>14458</v>
      </c>
      <c r="T77" s="7">
        <v>15672</v>
      </c>
      <c r="U77" s="7">
        <v>14180</v>
      </c>
      <c r="V77" s="7">
        <v>17494</v>
      </c>
      <c r="W77" s="7">
        <v>14804</v>
      </c>
      <c r="X77" s="7">
        <f t="shared" si="20"/>
        <v>76608</v>
      </c>
      <c r="Y77" s="7">
        <f t="shared" si="21"/>
        <v>7660.8</v>
      </c>
      <c r="AA77" s="7">
        <f>X77/100*Daň</f>
        <v>7660.8</v>
      </c>
    </row>
    <row r="78" spans="1:27" x14ac:dyDescent="0.3">
      <c r="A78" s="9" t="s">
        <v>165</v>
      </c>
      <c r="B78" s="9" t="s">
        <v>22</v>
      </c>
      <c r="C78" s="9" t="s">
        <v>23</v>
      </c>
      <c r="D78" s="10">
        <v>26092</v>
      </c>
      <c r="E78" s="9">
        <f t="shared" ca="1" si="13"/>
        <v>50</v>
      </c>
      <c r="F78" s="10">
        <v>35179</v>
      </c>
      <c r="G78" s="9">
        <f t="shared" ca="1" si="14"/>
        <v>25</v>
      </c>
      <c r="H78" s="9">
        <v>2</v>
      </c>
      <c r="I78" s="9" t="str">
        <f t="shared" ca="1" si="15"/>
        <v>splňuje</v>
      </c>
      <c r="J78" s="9" t="str">
        <f t="shared" ca="1" si="16"/>
        <v>víc než 20</v>
      </c>
      <c r="K78" s="9" t="s">
        <v>17</v>
      </c>
      <c r="L78" s="9">
        <f t="shared" si="17"/>
        <v>2</v>
      </c>
      <c r="M78" s="9" t="s">
        <v>17</v>
      </c>
      <c r="N78" s="9">
        <f t="shared" si="18"/>
        <v>2</v>
      </c>
      <c r="O78" s="9" t="str">
        <f t="shared" si="19"/>
        <v>splňuje</v>
      </c>
      <c r="P78" s="9" t="s">
        <v>158</v>
      </c>
      <c r="Q78" s="9" t="s">
        <v>19</v>
      </c>
      <c r="R78" s="9" t="s">
        <v>160</v>
      </c>
      <c r="S78" s="9">
        <v>13485</v>
      </c>
      <c r="T78" s="9">
        <v>14617</v>
      </c>
      <c r="U78" s="9">
        <v>13226</v>
      </c>
      <c r="V78" s="9">
        <v>16316</v>
      </c>
      <c r="W78" s="9">
        <v>13808</v>
      </c>
      <c r="X78" s="9">
        <f t="shared" si="20"/>
        <v>71452</v>
      </c>
      <c r="Y78" s="9">
        <f t="shared" si="21"/>
        <v>7145.2</v>
      </c>
      <c r="AA78" s="9">
        <f>X78/100*Daň</f>
        <v>7145.2</v>
      </c>
    </row>
    <row r="79" spans="1:27" x14ac:dyDescent="0.3">
      <c r="A79" s="7" t="s">
        <v>166</v>
      </c>
      <c r="B79" s="7" t="s">
        <v>68</v>
      </c>
      <c r="C79" s="7" t="s">
        <v>23</v>
      </c>
      <c r="D79" s="8">
        <v>25526</v>
      </c>
      <c r="E79" s="7">
        <f t="shared" ca="1" si="13"/>
        <v>52</v>
      </c>
      <c r="F79" s="8">
        <v>35194</v>
      </c>
      <c r="G79" s="7">
        <f t="shared" ca="1" si="14"/>
        <v>25</v>
      </c>
      <c r="H79" s="7">
        <v>5</v>
      </c>
      <c r="I79" s="7" t="str">
        <f t="shared" ca="1" si="15"/>
        <v>splňuje</v>
      </c>
      <c r="J79" s="7" t="str">
        <f t="shared" ca="1" si="16"/>
        <v>víc než 20</v>
      </c>
      <c r="K79" s="7" t="s">
        <v>27</v>
      </c>
      <c r="L79" s="7">
        <f t="shared" si="17"/>
        <v>1</v>
      </c>
      <c r="M79" s="7" t="s">
        <v>27</v>
      </c>
      <c r="N79" s="7">
        <f t="shared" si="18"/>
        <v>1</v>
      </c>
      <c r="O79" s="7" t="str">
        <f t="shared" si="19"/>
        <v>splňuje</v>
      </c>
      <c r="P79" s="7" t="s">
        <v>158</v>
      </c>
      <c r="Q79" s="7" t="s">
        <v>19</v>
      </c>
      <c r="R79" s="7" t="s">
        <v>167</v>
      </c>
      <c r="S79" s="7">
        <v>13973</v>
      </c>
      <c r="T79" s="7">
        <v>15146</v>
      </c>
      <c r="U79" s="7">
        <v>13705</v>
      </c>
      <c r="V79" s="7">
        <v>16907</v>
      </c>
      <c r="W79" s="7">
        <v>14308</v>
      </c>
      <c r="X79" s="7">
        <f t="shared" si="20"/>
        <v>74039</v>
      </c>
      <c r="Y79" s="7">
        <f t="shared" si="21"/>
        <v>7403.9</v>
      </c>
      <c r="AA79" s="7">
        <f>X79/100*Daň</f>
        <v>7403.9</v>
      </c>
    </row>
    <row r="80" spans="1:27" x14ac:dyDescent="0.3">
      <c r="A80" s="9" t="s">
        <v>168</v>
      </c>
      <c r="B80" s="9" t="s">
        <v>169</v>
      </c>
      <c r="C80" s="9" t="s">
        <v>23</v>
      </c>
      <c r="D80" s="10">
        <v>25534</v>
      </c>
      <c r="E80" s="9">
        <f t="shared" ca="1" si="13"/>
        <v>52</v>
      </c>
      <c r="F80" s="10">
        <v>35961</v>
      </c>
      <c r="G80" s="9">
        <f t="shared" ca="1" si="14"/>
        <v>23</v>
      </c>
      <c r="H80" s="9">
        <v>2</v>
      </c>
      <c r="I80" s="9" t="str">
        <f t="shared" ca="1" si="15"/>
        <v>splňuje</v>
      </c>
      <c r="J80" s="9" t="str">
        <f t="shared" ca="1" si="16"/>
        <v>víc než 20</v>
      </c>
      <c r="K80" s="9" t="s">
        <v>17</v>
      </c>
      <c r="L80" s="9">
        <f t="shared" si="17"/>
        <v>2</v>
      </c>
      <c r="M80" s="9" t="s">
        <v>17</v>
      </c>
      <c r="N80" s="9">
        <f t="shared" si="18"/>
        <v>2</v>
      </c>
      <c r="O80" s="9" t="str">
        <f t="shared" si="19"/>
        <v>splňuje</v>
      </c>
      <c r="P80" s="9" t="s">
        <v>158</v>
      </c>
      <c r="Q80" s="9" t="s">
        <v>19</v>
      </c>
      <c r="R80" s="9" t="s">
        <v>160</v>
      </c>
      <c r="S80" s="9">
        <v>10260</v>
      </c>
      <c r="T80" s="9">
        <v>11121</v>
      </c>
      <c r="U80" s="9">
        <v>10063</v>
      </c>
      <c r="V80" s="9">
        <v>12414</v>
      </c>
      <c r="W80" s="9">
        <v>10506</v>
      </c>
      <c r="X80" s="9">
        <f t="shared" si="20"/>
        <v>54364</v>
      </c>
      <c r="Y80" s="9">
        <f t="shared" si="21"/>
        <v>5436.4</v>
      </c>
      <c r="AA80" s="9">
        <f>X80/100*Daň</f>
        <v>5436.4</v>
      </c>
    </row>
    <row r="81" spans="1:27" x14ac:dyDescent="0.3">
      <c r="A81" s="7" t="s">
        <v>170</v>
      </c>
      <c r="B81" s="7" t="s">
        <v>65</v>
      </c>
      <c r="C81" s="7" t="s">
        <v>16</v>
      </c>
      <c r="D81" s="8">
        <v>25329</v>
      </c>
      <c r="E81" s="7">
        <f t="shared" ca="1" si="13"/>
        <v>52</v>
      </c>
      <c r="F81" s="8">
        <v>34461</v>
      </c>
      <c r="G81" s="7">
        <f t="shared" ca="1" si="14"/>
        <v>27</v>
      </c>
      <c r="H81" s="7">
        <v>4</v>
      </c>
      <c r="I81" s="7" t="str">
        <f t="shared" ca="1" si="15"/>
        <v>splňuje</v>
      </c>
      <c r="J81" s="7" t="str">
        <f t="shared" ca="1" si="16"/>
        <v>víc než 20</v>
      </c>
      <c r="K81" s="7" t="s">
        <v>17</v>
      </c>
      <c r="L81" s="7">
        <f t="shared" si="17"/>
        <v>2</v>
      </c>
      <c r="M81" s="7" t="s">
        <v>17</v>
      </c>
      <c r="N81" s="7">
        <f t="shared" si="18"/>
        <v>2</v>
      </c>
      <c r="O81" s="7" t="str">
        <f t="shared" si="19"/>
        <v>splňuje</v>
      </c>
      <c r="P81" s="7" t="s">
        <v>158</v>
      </c>
      <c r="Q81" s="7" t="s">
        <v>19</v>
      </c>
      <c r="R81" s="7" t="s">
        <v>164</v>
      </c>
      <c r="S81" s="7">
        <v>11474</v>
      </c>
      <c r="T81" s="7">
        <v>12437</v>
      </c>
      <c r="U81" s="7">
        <v>11254</v>
      </c>
      <c r="V81" s="7">
        <v>13883</v>
      </c>
      <c r="W81" s="7">
        <v>11749</v>
      </c>
      <c r="X81" s="7">
        <f t="shared" si="20"/>
        <v>60797</v>
      </c>
      <c r="Y81" s="7">
        <f t="shared" si="21"/>
        <v>6079.7000000000007</v>
      </c>
      <c r="AA81" s="7">
        <f>X81/100*Daň</f>
        <v>6079.7000000000007</v>
      </c>
    </row>
    <row r="82" spans="1:27" x14ac:dyDescent="0.3">
      <c r="A82" s="9" t="s">
        <v>171</v>
      </c>
      <c r="B82" s="9" t="s">
        <v>26</v>
      </c>
      <c r="C82" s="9" t="s">
        <v>23</v>
      </c>
      <c r="D82" s="10">
        <v>24340</v>
      </c>
      <c r="E82" s="9">
        <f t="shared" ca="1" si="13"/>
        <v>55</v>
      </c>
      <c r="F82" s="10">
        <v>31909</v>
      </c>
      <c r="G82" s="9">
        <f t="shared" ca="1" si="14"/>
        <v>34</v>
      </c>
      <c r="H82" s="9">
        <v>0</v>
      </c>
      <c r="I82" s="9" t="str">
        <f t="shared" ca="1" si="15"/>
        <v>splňuje</v>
      </c>
      <c r="J82" s="9" t="str">
        <f t="shared" ca="1" si="16"/>
        <v>víc než 20</v>
      </c>
      <c r="K82" s="9" t="s">
        <v>27</v>
      </c>
      <c r="L82" s="9">
        <f t="shared" si="17"/>
        <v>1</v>
      </c>
      <c r="M82" s="9" t="s">
        <v>27</v>
      </c>
      <c r="N82" s="9">
        <f t="shared" si="18"/>
        <v>1</v>
      </c>
      <c r="O82" s="9" t="str">
        <f t="shared" si="19"/>
        <v>splňuje</v>
      </c>
      <c r="P82" s="9" t="s">
        <v>158</v>
      </c>
      <c r="Q82" s="9" t="s">
        <v>19</v>
      </c>
      <c r="R82" s="9" t="s">
        <v>172</v>
      </c>
      <c r="S82" s="9">
        <v>14180</v>
      </c>
      <c r="T82" s="9">
        <v>15371</v>
      </c>
      <c r="U82" s="9">
        <v>13908</v>
      </c>
      <c r="V82" s="9">
        <v>17157</v>
      </c>
      <c r="W82" s="9">
        <v>14520</v>
      </c>
      <c r="X82" s="9">
        <f t="shared" si="20"/>
        <v>75136</v>
      </c>
      <c r="Y82" s="9">
        <f t="shared" si="21"/>
        <v>7513.6</v>
      </c>
      <c r="AA82" s="9">
        <f>X82/100*Daň</f>
        <v>7513.6</v>
      </c>
    </row>
    <row r="83" spans="1:27" x14ac:dyDescent="0.3">
      <c r="A83" s="7" t="s">
        <v>173</v>
      </c>
      <c r="B83" s="7" t="s">
        <v>174</v>
      </c>
      <c r="C83" s="7" t="s">
        <v>23</v>
      </c>
      <c r="D83" s="8">
        <v>24327</v>
      </c>
      <c r="E83" s="7">
        <f t="shared" ca="1" si="13"/>
        <v>55</v>
      </c>
      <c r="F83" s="8">
        <v>35094</v>
      </c>
      <c r="G83" s="7">
        <f t="shared" ca="1" si="14"/>
        <v>26</v>
      </c>
      <c r="H83" s="7">
        <v>2</v>
      </c>
      <c r="I83" s="7" t="str">
        <f t="shared" ca="1" si="15"/>
        <v>splňuje</v>
      </c>
      <c r="J83" s="7" t="str">
        <f t="shared" ca="1" si="16"/>
        <v>víc než 20</v>
      </c>
      <c r="K83" s="7" t="s">
        <v>17</v>
      </c>
      <c r="L83" s="7">
        <f t="shared" si="17"/>
        <v>2</v>
      </c>
      <c r="M83" s="7" t="s">
        <v>17</v>
      </c>
      <c r="N83" s="7">
        <f t="shared" si="18"/>
        <v>2</v>
      </c>
      <c r="O83" s="7" t="str">
        <f t="shared" si="19"/>
        <v>splňuje</v>
      </c>
      <c r="P83" s="7" t="s">
        <v>158</v>
      </c>
      <c r="Q83" s="7" t="s">
        <v>19</v>
      </c>
      <c r="R83" s="7" t="s">
        <v>175</v>
      </c>
      <c r="S83" s="7">
        <v>10336</v>
      </c>
      <c r="T83" s="7">
        <v>11204</v>
      </c>
      <c r="U83" s="7">
        <v>10137</v>
      </c>
      <c r="V83" s="7">
        <v>12506</v>
      </c>
      <c r="W83" s="7">
        <v>10584</v>
      </c>
      <c r="X83" s="7">
        <f t="shared" si="20"/>
        <v>54767</v>
      </c>
      <c r="Y83" s="7">
        <f t="shared" si="21"/>
        <v>5476.7</v>
      </c>
      <c r="AA83" s="7">
        <f>X83/100*Daň</f>
        <v>5476.7</v>
      </c>
    </row>
    <row r="84" spans="1:27" x14ac:dyDescent="0.3">
      <c r="A84" s="9" t="s">
        <v>176</v>
      </c>
      <c r="B84" s="9" t="s">
        <v>177</v>
      </c>
      <c r="C84" s="9" t="s">
        <v>23</v>
      </c>
      <c r="D84" s="10">
        <v>23599</v>
      </c>
      <c r="E84" s="9">
        <f t="shared" ca="1" si="13"/>
        <v>57</v>
      </c>
      <c r="F84" s="10">
        <v>32412</v>
      </c>
      <c r="G84" s="9">
        <f t="shared" ca="1" si="14"/>
        <v>33</v>
      </c>
      <c r="H84" s="9">
        <v>5</v>
      </c>
      <c r="I84" s="9" t="str">
        <f t="shared" ca="1" si="15"/>
        <v>splňuje</v>
      </c>
      <c r="J84" s="9" t="str">
        <f t="shared" ca="1" si="16"/>
        <v>víc než 20</v>
      </c>
      <c r="K84" s="9" t="s">
        <v>17</v>
      </c>
      <c r="L84" s="9">
        <f t="shared" si="17"/>
        <v>2</v>
      </c>
      <c r="M84" s="9" t="s">
        <v>27</v>
      </c>
      <c r="N84" s="9">
        <f t="shared" si="18"/>
        <v>1</v>
      </c>
      <c r="O84" s="9" t="str">
        <f t="shared" si="19"/>
        <v>nesplňuje</v>
      </c>
      <c r="P84" s="9" t="s">
        <v>158</v>
      </c>
      <c r="Q84" s="9" t="s">
        <v>19</v>
      </c>
      <c r="R84" s="9" t="s">
        <v>167</v>
      </c>
      <c r="S84" s="9">
        <v>14303</v>
      </c>
      <c r="T84" s="9">
        <v>15504</v>
      </c>
      <c r="U84" s="9">
        <v>14028</v>
      </c>
      <c r="V84" s="9">
        <v>17306</v>
      </c>
      <c r="W84" s="9">
        <v>14646</v>
      </c>
      <c r="X84" s="9">
        <f t="shared" si="20"/>
        <v>75787</v>
      </c>
      <c r="Y84" s="9">
        <f t="shared" si="21"/>
        <v>7578.7</v>
      </c>
      <c r="AA84" s="9">
        <f>X84/100*Daň</f>
        <v>7578.7</v>
      </c>
    </row>
    <row r="85" spans="1:27" x14ac:dyDescent="0.3">
      <c r="A85" s="7" t="s">
        <v>178</v>
      </c>
      <c r="B85" s="7" t="s">
        <v>179</v>
      </c>
      <c r="C85" s="7" t="s">
        <v>16</v>
      </c>
      <c r="D85" s="8">
        <v>23234</v>
      </c>
      <c r="E85" s="7">
        <f t="shared" ca="1" si="13"/>
        <v>58</v>
      </c>
      <c r="F85" s="8">
        <v>33900</v>
      </c>
      <c r="G85" s="7">
        <f t="shared" ca="1" si="14"/>
        <v>29</v>
      </c>
      <c r="H85" s="7">
        <v>0</v>
      </c>
      <c r="I85" s="7" t="str">
        <f t="shared" ca="1" si="15"/>
        <v>splňuje</v>
      </c>
      <c r="J85" s="7" t="str">
        <f t="shared" ca="1" si="16"/>
        <v>víc než 20</v>
      </c>
      <c r="K85" s="7" t="s">
        <v>27</v>
      </c>
      <c r="L85" s="7">
        <f t="shared" si="17"/>
        <v>1</v>
      </c>
      <c r="M85" s="7" t="s">
        <v>27</v>
      </c>
      <c r="N85" s="7">
        <f t="shared" si="18"/>
        <v>1</v>
      </c>
      <c r="O85" s="7" t="str">
        <f t="shared" si="19"/>
        <v>splňuje</v>
      </c>
      <c r="P85" s="7" t="s">
        <v>158</v>
      </c>
      <c r="Q85" s="7" t="s">
        <v>19</v>
      </c>
      <c r="R85" s="7" t="s">
        <v>133</v>
      </c>
      <c r="S85" s="7">
        <v>13286</v>
      </c>
      <c r="T85" s="7">
        <v>14402</v>
      </c>
      <c r="U85" s="7">
        <v>13031</v>
      </c>
      <c r="V85" s="7">
        <v>16076</v>
      </c>
      <c r="W85" s="7">
        <v>13604</v>
      </c>
      <c r="X85" s="7">
        <f t="shared" si="20"/>
        <v>70399</v>
      </c>
      <c r="Y85" s="7">
        <f t="shared" si="21"/>
        <v>7039.9</v>
      </c>
      <c r="AA85" s="7">
        <f>X85/100*Daň</f>
        <v>7039.9</v>
      </c>
    </row>
    <row r="86" spans="1:27" x14ac:dyDescent="0.3">
      <c r="A86" s="9" t="s">
        <v>180</v>
      </c>
      <c r="B86" s="9" t="s">
        <v>127</v>
      </c>
      <c r="C86" s="9" t="s">
        <v>23</v>
      </c>
      <c r="D86" s="10">
        <v>22943</v>
      </c>
      <c r="E86" s="9">
        <f t="shared" ca="1" si="13"/>
        <v>59</v>
      </c>
      <c r="F86" s="10">
        <v>33139</v>
      </c>
      <c r="G86" s="9">
        <f t="shared" ca="1" si="14"/>
        <v>31</v>
      </c>
      <c r="H86" s="9">
        <v>2</v>
      </c>
      <c r="I86" s="9" t="str">
        <f t="shared" ca="1" si="15"/>
        <v>splňuje</v>
      </c>
      <c r="J86" s="9" t="str">
        <f t="shared" ca="1" si="16"/>
        <v>víc než 20</v>
      </c>
      <c r="K86" s="9" t="s">
        <v>17</v>
      </c>
      <c r="L86" s="9">
        <f t="shared" si="17"/>
        <v>2</v>
      </c>
      <c r="M86" s="9" t="s">
        <v>17</v>
      </c>
      <c r="N86" s="9">
        <f t="shared" si="18"/>
        <v>2</v>
      </c>
      <c r="O86" s="9" t="str">
        <f t="shared" si="19"/>
        <v>splňuje</v>
      </c>
      <c r="P86" s="9" t="s">
        <v>158</v>
      </c>
      <c r="Q86" s="9" t="s">
        <v>19</v>
      </c>
      <c r="R86" s="9" t="s">
        <v>175</v>
      </c>
      <c r="S86" s="9">
        <v>8811</v>
      </c>
      <c r="T86" s="9">
        <v>9551</v>
      </c>
      <c r="U86" s="9">
        <v>8642</v>
      </c>
      <c r="V86" s="9">
        <v>10661</v>
      </c>
      <c r="W86" s="9">
        <v>9022</v>
      </c>
      <c r="X86" s="9">
        <f t="shared" si="20"/>
        <v>46687</v>
      </c>
      <c r="Y86" s="9">
        <f t="shared" si="21"/>
        <v>4668.7</v>
      </c>
      <c r="AA86" s="9">
        <f>X86/100*Daň</f>
        <v>4668.7</v>
      </c>
    </row>
    <row r="87" spans="1:27" x14ac:dyDescent="0.3">
      <c r="A87" s="7" t="s">
        <v>181</v>
      </c>
      <c r="B87" s="7" t="s">
        <v>182</v>
      </c>
      <c r="C87" s="7" t="s">
        <v>16</v>
      </c>
      <c r="D87" s="8">
        <v>22866</v>
      </c>
      <c r="E87" s="7">
        <f t="shared" ca="1" si="13"/>
        <v>59</v>
      </c>
      <c r="F87" s="8">
        <v>33792</v>
      </c>
      <c r="G87" s="7">
        <f t="shared" ca="1" si="14"/>
        <v>29</v>
      </c>
      <c r="H87" s="7">
        <v>0</v>
      </c>
      <c r="I87" s="7" t="str">
        <f t="shared" ca="1" si="15"/>
        <v>splňuje</v>
      </c>
      <c r="J87" s="7" t="str">
        <f t="shared" ca="1" si="16"/>
        <v>víc než 20</v>
      </c>
      <c r="K87" s="7" t="s">
        <v>27</v>
      </c>
      <c r="L87" s="7">
        <f t="shared" si="17"/>
        <v>1</v>
      </c>
      <c r="M87" s="7" t="s">
        <v>27</v>
      </c>
      <c r="N87" s="7">
        <f t="shared" si="18"/>
        <v>1</v>
      </c>
      <c r="O87" s="7" t="str">
        <f t="shared" si="19"/>
        <v>splňuje</v>
      </c>
      <c r="P87" s="7" t="s">
        <v>158</v>
      </c>
      <c r="Q87" s="7" t="s">
        <v>19</v>
      </c>
      <c r="R87" s="7" t="s">
        <v>183</v>
      </c>
      <c r="S87" s="7">
        <v>9404</v>
      </c>
      <c r="T87" s="7">
        <v>10193</v>
      </c>
      <c r="U87" s="7">
        <v>9223</v>
      </c>
      <c r="V87" s="7">
        <v>11378</v>
      </c>
      <c r="W87" s="7">
        <v>9629</v>
      </c>
      <c r="X87" s="7">
        <f t="shared" si="20"/>
        <v>49827</v>
      </c>
      <c r="Y87" s="7">
        <f t="shared" si="21"/>
        <v>4982.7</v>
      </c>
      <c r="AA87" s="7">
        <f>X87/100*Daň</f>
        <v>4982.7</v>
      </c>
    </row>
    <row r="88" spans="1:27" x14ac:dyDescent="0.3">
      <c r="A88" s="9" t="s">
        <v>184</v>
      </c>
      <c r="B88" s="9" t="s">
        <v>124</v>
      </c>
      <c r="C88" s="9" t="s">
        <v>23</v>
      </c>
      <c r="D88" s="10">
        <v>22329</v>
      </c>
      <c r="E88" s="9">
        <f t="shared" ca="1" si="13"/>
        <v>61</v>
      </c>
      <c r="F88" s="10">
        <v>31152</v>
      </c>
      <c r="G88" s="9">
        <f t="shared" ca="1" si="14"/>
        <v>36</v>
      </c>
      <c r="H88" s="9">
        <v>2</v>
      </c>
      <c r="I88" s="9" t="str">
        <f t="shared" ca="1" si="15"/>
        <v>splňuje</v>
      </c>
      <c r="J88" s="9" t="str">
        <f t="shared" ca="1" si="16"/>
        <v>víc než 20</v>
      </c>
      <c r="K88" s="9" t="s">
        <v>17</v>
      </c>
      <c r="L88" s="9">
        <f t="shared" si="17"/>
        <v>2</v>
      </c>
      <c r="M88" s="9" t="s">
        <v>17</v>
      </c>
      <c r="N88" s="9">
        <f t="shared" si="18"/>
        <v>2</v>
      </c>
      <c r="O88" s="9" t="str">
        <f t="shared" si="19"/>
        <v>splňuje</v>
      </c>
      <c r="P88" s="9" t="s">
        <v>158</v>
      </c>
      <c r="Q88" s="9" t="s">
        <v>19</v>
      </c>
      <c r="R88" s="9" t="s">
        <v>160</v>
      </c>
      <c r="S88" s="9">
        <v>12875</v>
      </c>
      <c r="T88" s="9">
        <v>13956</v>
      </c>
      <c r="U88" s="9">
        <v>12628</v>
      </c>
      <c r="V88" s="9">
        <v>15578</v>
      </c>
      <c r="W88" s="9">
        <v>13184</v>
      </c>
      <c r="X88" s="9">
        <f t="shared" si="20"/>
        <v>68221</v>
      </c>
      <c r="Y88" s="9">
        <f t="shared" si="21"/>
        <v>6822.1</v>
      </c>
      <c r="AA88" s="9">
        <f>X88/100*Daň</f>
        <v>6822.1</v>
      </c>
    </row>
    <row r="89" spans="1:27" x14ac:dyDescent="0.3">
      <c r="A89" s="7" t="s">
        <v>185</v>
      </c>
      <c r="B89" s="7" t="s">
        <v>63</v>
      </c>
      <c r="C89" s="7" t="s">
        <v>23</v>
      </c>
      <c r="D89" s="8">
        <v>22379</v>
      </c>
      <c r="E89" s="7">
        <f t="shared" ca="1" si="13"/>
        <v>60</v>
      </c>
      <c r="F89" s="8">
        <v>31615</v>
      </c>
      <c r="G89" s="7">
        <f t="shared" ca="1" si="14"/>
        <v>35</v>
      </c>
      <c r="H89" s="7">
        <v>2</v>
      </c>
      <c r="I89" s="7" t="str">
        <f t="shared" ca="1" si="15"/>
        <v>splňuje</v>
      </c>
      <c r="J89" s="7" t="str">
        <f t="shared" ca="1" si="16"/>
        <v>víc než 20</v>
      </c>
      <c r="K89" s="7" t="s">
        <v>17</v>
      </c>
      <c r="L89" s="7">
        <f t="shared" si="17"/>
        <v>2</v>
      </c>
      <c r="M89" s="7" t="s">
        <v>17</v>
      </c>
      <c r="N89" s="7">
        <f t="shared" si="18"/>
        <v>2</v>
      </c>
      <c r="O89" s="7" t="str">
        <f t="shared" si="19"/>
        <v>splňuje</v>
      </c>
      <c r="P89" s="7" t="s">
        <v>158</v>
      </c>
      <c r="Q89" s="7" t="s">
        <v>19</v>
      </c>
      <c r="R89" s="7" t="s">
        <v>160</v>
      </c>
      <c r="S89" s="7">
        <v>11301</v>
      </c>
      <c r="T89" s="7">
        <v>12250</v>
      </c>
      <c r="U89" s="7">
        <v>11084</v>
      </c>
      <c r="V89" s="7">
        <v>13674</v>
      </c>
      <c r="W89" s="7">
        <v>11572</v>
      </c>
      <c r="X89" s="7">
        <f t="shared" si="20"/>
        <v>59881</v>
      </c>
      <c r="Y89" s="7">
        <f t="shared" si="21"/>
        <v>5988.0999999999995</v>
      </c>
      <c r="AA89" s="7">
        <f>X89/100*Daň</f>
        <v>5988.0999999999995</v>
      </c>
    </row>
    <row r="90" spans="1:27" x14ac:dyDescent="0.3">
      <c r="A90" s="9" t="s">
        <v>186</v>
      </c>
      <c r="B90" s="9" t="s">
        <v>187</v>
      </c>
      <c r="C90" s="9" t="s">
        <v>23</v>
      </c>
      <c r="D90" s="10">
        <v>22190</v>
      </c>
      <c r="E90" s="9">
        <f t="shared" ca="1" si="13"/>
        <v>61</v>
      </c>
      <c r="F90" s="10">
        <v>32033</v>
      </c>
      <c r="G90" s="9">
        <f t="shared" ca="1" si="14"/>
        <v>34</v>
      </c>
      <c r="H90" s="9">
        <v>15</v>
      </c>
      <c r="I90" s="9" t="str">
        <f t="shared" ca="1" si="15"/>
        <v>splňuje</v>
      </c>
      <c r="J90" s="9" t="str">
        <f t="shared" ca="1" si="16"/>
        <v>víc než 20</v>
      </c>
      <c r="K90" s="9" t="s">
        <v>107</v>
      </c>
      <c r="L90" s="9">
        <f t="shared" si="17"/>
        <v>4</v>
      </c>
      <c r="M90" s="9" t="s">
        <v>107</v>
      </c>
      <c r="N90" s="9">
        <f t="shared" si="18"/>
        <v>4</v>
      </c>
      <c r="O90" s="9" t="str">
        <f t="shared" si="19"/>
        <v>splňuje</v>
      </c>
      <c r="P90" s="9" t="s">
        <v>158</v>
      </c>
      <c r="Q90" s="9" t="s">
        <v>43</v>
      </c>
      <c r="R90" s="9" t="s">
        <v>188</v>
      </c>
      <c r="S90" s="9">
        <v>11023</v>
      </c>
      <c r="T90" s="9">
        <v>11948</v>
      </c>
      <c r="U90" s="9">
        <v>10811</v>
      </c>
      <c r="V90" s="9">
        <v>13337</v>
      </c>
      <c r="W90" s="9">
        <v>11287</v>
      </c>
      <c r="X90" s="9">
        <f t="shared" si="20"/>
        <v>58406</v>
      </c>
      <c r="Y90" s="9">
        <f t="shared" si="21"/>
        <v>5840.5999999999995</v>
      </c>
      <c r="AA90" s="9">
        <f>X90/100*Daň</f>
        <v>5840.5999999999995</v>
      </c>
    </row>
    <row r="91" spans="1:27" x14ac:dyDescent="0.3">
      <c r="A91" s="7" t="s">
        <v>189</v>
      </c>
      <c r="B91" s="7" t="s">
        <v>144</v>
      </c>
      <c r="C91" s="7" t="s">
        <v>23</v>
      </c>
      <c r="D91" s="8">
        <v>22297</v>
      </c>
      <c r="E91" s="7">
        <f t="shared" ca="1" si="13"/>
        <v>61</v>
      </c>
      <c r="F91" s="8">
        <v>32371</v>
      </c>
      <c r="G91" s="7">
        <f t="shared" ca="1" si="14"/>
        <v>33</v>
      </c>
      <c r="H91" s="7">
        <v>15</v>
      </c>
      <c r="I91" s="7" t="str">
        <f t="shared" ca="1" si="15"/>
        <v>splňuje</v>
      </c>
      <c r="J91" s="7" t="str">
        <f t="shared" ca="1" si="16"/>
        <v>víc než 20</v>
      </c>
      <c r="K91" s="7" t="s">
        <v>17</v>
      </c>
      <c r="L91" s="7">
        <f t="shared" si="17"/>
        <v>2</v>
      </c>
      <c r="M91" s="7" t="s">
        <v>107</v>
      </c>
      <c r="N91" s="7">
        <f t="shared" si="18"/>
        <v>4</v>
      </c>
      <c r="O91" s="7" t="str">
        <f t="shared" si="19"/>
        <v>překračuje</v>
      </c>
      <c r="P91" s="7" t="s">
        <v>158</v>
      </c>
      <c r="Q91" s="7" t="s">
        <v>43</v>
      </c>
      <c r="R91" s="7" t="s">
        <v>190</v>
      </c>
      <c r="S91" s="7">
        <v>13719</v>
      </c>
      <c r="T91" s="7">
        <v>14871</v>
      </c>
      <c r="U91" s="7">
        <v>13456</v>
      </c>
      <c r="V91" s="7">
        <v>16599</v>
      </c>
      <c r="W91" s="7">
        <v>14048</v>
      </c>
      <c r="X91" s="7">
        <f t="shared" si="20"/>
        <v>72693</v>
      </c>
      <c r="Y91" s="7">
        <f t="shared" si="21"/>
        <v>7269.2999999999993</v>
      </c>
      <c r="AA91" s="7">
        <f>X91/100*Daň</f>
        <v>7269.2999999999993</v>
      </c>
    </row>
    <row r="92" spans="1:27" x14ac:dyDescent="0.3">
      <c r="A92" s="9" t="s">
        <v>191</v>
      </c>
      <c r="B92" s="9" t="s">
        <v>192</v>
      </c>
      <c r="C92" s="9" t="s">
        <v>23</v>
      </c>
      <c r="D92" s="10">
        <v>21905</v>
      </c>
      <c r="E92" s="9">
        <f t="shared" ca="1" si="13"/>
        <v>62</v>
      </c>
      <c r="F92" s="10">
        <v>29602</v>
      </c>
      <c r="G92" s="9">
        <f t="shared" ca="1" si="14"/>
        <v>41</v>
      </c>
      <c r="H92" s="9">
        <v>0</v>
      </c>
      <c r="I92" s="9" t="str">
        <f t="shared" ca="1" si="15"/>
        <v>splňuje</v>
      </c>
      <c r="J92" s="9" t="str">
        <f t="shared" ca="1" si="16"/>
        <v>víc než 20</v>
      </c>
      <c r="K92" s="9" t="s">
        <v>27</v>
      </c>
      <c r="L92" s="9">
        <f t="shared" si="17"/>
        <v>1</v>
      </c>
      <c r="M92" s="9" t="s">
        <v>27</v>
      </c>
      <c r="N92" s="9">
        <f t="shared" si="18"/>
        <v>1</v>
      </c>
      <c r="O92" s="9" t="str">
        <f t="shared" si="19"/>
        <v>splňuje</v>
      </c>
      <c r="P92" s="9" t="s">
        <v>158</v>
      </c>
      <c r="Q92" s="9" t="s">
        <v>19</v>
      </c>
      <c r="R92" s="9" t="s">
        <v>172</v>
      </c>
      <c r="S92" s="9">
        <v>8213</v>
      </c>
      <c r="T92" s="9">
        <v>8902</v>
      </c>
      <c r="U92" s="9">
        <v>8055</v>
      </c>
      <c r="V92" s="9">
        <v>9937</v>
      </c>
      <c r="W92" s="9">
        <v>8410</v>
      </c>
      <c r="X92" s="9">
        <f t="shared" si="20"/>
        <v>43517</v>
      </c>
      <c r="Y92" s="9">
        <f t="shared" si="21"/>
        <v>4351.7</v>
      </c>
      <c r="AA92" s="9">
        <f>X92/100*Daň</f>
        <v>4351.7</v>
      </c>
    </row>
    <row r="93" spans="1:27" x14ac:dyDescent="0.3">
      <c r="A93" s="7" t="s">
        <v>193</v>
      </c>
      <c r="B93" s="7" t="s">
        <v>194</v>
      </c>
      <c r="C93" s="7" t="s">
        <v>23</v>
      </c>
      <c r="D93" s="8">
        <v>21899</v>
      </c>
      <c r="E93" s="7">
        <f t="shared" ca="1" si="13"/>
        <v>62</v>
      </c>
      <c r="F93" s="8">
        <v>29925</v>
      </c>
      <c r="G93" s="7">
        <f t="shared" ca="1" si="14"/>
        <v>40</v>
      </c>
      <c r="H93" s="7">
        <v>4</v>
      </c>
      <c r="I93" s="7" t="str">
        <f t="shared" ca="1" si="15"/>
        <v>splňuje</v>
      </c>
      <c r="J93" s="7" t="str">
        <f t="shared" ca="1" si="16"/>
        <v>víc než 20</v>
      </c>
      <c r="K93" s="7" t="s">
        <v>17</v>
      </c>
      <c r="L93" s="7">
        <f t="shared" si="17"/>
        <v>2</v>
      </c>
      <c r="M93" s="7" t="s">
        <v>17</v>
      </c>
      <c r="N93" s="7">
        <f t="shared" si="18"/>
        <v>2</v>
      </c>
      <c r="O93" s="7" t="str">
        <f t="shared" si="19"/>
        <v>splňuje</v>
      </c>
      <c r="P93" s="7" t="s">
        <v>158</v>
      </c>
      <c r="Q93" s="7" t="s">
        <v>19</v>
      </c>
      <c r="R93" s="7" t="s">
        <v>164</v>
      </c>
      <c r="S93" s="7">
        <v>10134</v>
      </c>
      <c r="T93" s="7">
        <v>10985</v>
      </c>
      <c r="U93" s="7">
        <v>9939</v>
      </c>
      <c r="V93" s="7">
        <v>12262</v>
      </c>
      <c r="W93" s="7">
        <v>10377</v>
      </c>
      <c r="X93" s="7">
        <f t="shared" si="20"/>
        <v>53697</v>
      </c>
      <c r="Y93" s="7">
        <f t="shared" si="21"/>
        <v>5369.7000000000007</v>
      </c>
      <c r="AA93" s="7">
        <f>X93/100*Daň</f>
        <v>5369.7000000000007</v>
      </c>
    </row>
    <row r="94" spans="1:27" x14ac:dyDescent="0.3">
      <c r="A94" s="9" t="s">
        <v>195</v>
      </c>
      <c r="B94" s="9" t="s">
        <v>177</v>
      </c>
      <c r="C94" s="9" t="s">
        <v>23</v>
      </c>
      <c r="D94" s="10">
        <v>20598</v>
      </c>
      <c r="E94" s="9">
        <f t="shared" ca="1" si="13"/>
        <v>65</v>
      </c>
      <c r="F94" s="10">
        <v>30733</v>
      </c>
      <c r="G94" s="9">
        <f t="shared" ca="1" si="14"/>
        <v>37</v>
      </c>
      <c r="H94" s="9">
        <v>5</v>
      </c>
      <c r="I94" s="9" t="str">
        <f t="shared" ca="1" si="15"/>
        <v>splňuje</v>
      </c>
      <c r="J94" s="9" t="str">
        <f t="shared" ca="1" si="16"/>
        <v>víc než 20</v>
      </c>
      <c r="K94" s="9" t="s">
        <v>17</v>
      </c>
      <c r="L94" s="9">
        <f t="shared" si="17"/>
        <v>2</v>
      </c>
      <c r="M94" s="9" t="s">
        <v>27</v>
      </c>
      <c r="N94" s="9">
        <f t="shared" si="18"/>
        <v>1</v>
      </c>
      <c r="O94" s="9" t="str">
        <f t="shared" si="19"/>
        <v>nesplňuje</v>
      </c>
      <c r="P94" s="9" t="s">
        <v>158</v>
      </c>
      <c r="Q94" s="9" t="s">
        <v>19</v>
      </c>
      <c r="R94" s="9" t="s">
        <v>167</v>
      </c>
      <c r="S94" s="9">
        <v>13568</v>
      </c>
      <c r="T94" s="9">
        <v>14707</v>
      </c>
      <c r="U94" s="9">
        <v>13308</v>
      </c>
      <c r="V94" s="9">
        <v>16417</v>
      </c>
      <c r="W94" s="9">
        <v>13893</v>
      </c>
      <c r="X94" s="9">
        <f t="shared" si="20"/>
        <v>71893</v>
      </c>
      <c r="Y94" s="9">
        <f t="shared" si="21"/>
        <v>7189.2999999999993</v>
      </c>
      <c r="AA94" s="9">
        <f>X94/100*Daň</f>
        <v>7189.2999999999993</v>
      </c>
    </row>
    <row r="95" spans="1:27" x14ac:dyDescent="0.3">
      <c r="A95" s="7" t="s">
        <v>196</v>
      </c>
      <c r="B95" s="7" t="s">
        <v>26</v>
      </c>
      <c r="C95" s="7" t="s">
        <v>23</v>
      </c>
      <c r="D95" s="8">
        <v>20129</v>
      </c>
      <c r="E95" s="7">
        <f t="shared" ca="1" si="13"/>
        <v>67</v>
      </c>
      <c r="F95" s="8">
        <v>31278</v>
      </c>
      <c r="G95" s="7">
        <f t="shared" ca="1" si="14"/>
        <v>36</v>
      </c>
      <c r="H95" s="7">
        <v>15</v>
      </c>
      <c r="I95" s="7" t="str">
        <f t="shared" ca="1" si="15"/>
        <v>splňuje</v>
      </c>
      <c r="J95" s="7" t="str">
        <f t="shared" ca="1" si="16"/>
        <v>víc než 20</v>
      </c>
      <c r="K95" s="7" t="s">
        <v>37</v>
      </c>
      <c r="L95" s="7">
        <f t="shared" si="17"/>
        <v>3</v>
      </c>
      <c r="M95" s="7" t="s">
        <v>107</v>
      </c>
      <c r="N95" s="7">
        <f t="shared" si="18"/>
        <v>4</v>
      </c>
      <c r="O95" s="7" t="str">
        <f t="shared" si="19"/>
        <v>překračuje</v>
      </c>
      <c r="P95" s="7" t="s">
        <v>158</v>
      </c>
      <c r="Q95" s="7" t="s">
        <v>43</v>
      </c>
      <c r="R95" s="7" t="s">
        <v>197</v>
      </c>
      <c r="S95" s="7">
        <v>8308</v>
      </c>
      <c r="T95" s="7">
        <v>9005</v>
      </c>
      <c r="U95" s="7">
        <v>8148</v>
      </c>
      <c r="V95" s="7">
        <v>10052</v>
      </c>
      <c r="W95" s="7">
        <v>8507</v>
      </c>
      <c r="X95" s="7">
        <f t="shared" si="20"/>
        <v>44020</v>
      </c>
      <c r="Y95" s="7">
        <f t="shared" si="21"/>
        <v>4402</v>
      </c>
      <c r="AA95" s="7">
        <f>X95/100*Daň</f>
        <v>4402</v>
      </c>
    </row>
    <row r="96" spans="1:27" x14ac:dyDescent="0.3">
      <c r="A96" s="9" t="s">
        <v>198</v>
      </c>
      <c r="B96" s="9" t="s">
        <v>106</v>
      </c>
      <c r="C96" s="9" t="s">
        <v>23</v>
      </c>
      <c r="D96" s="10">
        <v>19253</v>
      </c>
      <c r="E96" s="9">
        <f t="shared" ca="1" si="13"/>
        <v>69</v>
      </c>
      <c r="F96" s="10">
        <v>32615</v>
      </c>
      <c r="G96" s="9">
        <f t="shared" ca="1" si="14"/>
        <v>32</v>
      </c>
      <c r="H96" s="9">
        <v>5</v>
      </c>
      <c r="I96" s="9" t="str">
        <f t="shared" ca="1" si="15"/>
        <v>splňuje</v>
      </c>
      <c r="J96" s="9" t="str">
        <f t="shared" ca="1" si="16"/>
        <v>víc než 20</v>
      </c>
      <c r="K96" s="9" t="s">
        <v>17</v>
      </c>
      <c r="L96" s="9">
        <f t="shared" si="17"/>
        <v>2</v>
      </c>
      <c r="M96" s="9" t="s">
        <v>17</v>
      </c>
      <c r="N96" s="9">
        <f t="shared" si="18"/>
        <v>2</v>
      </c>
      <c r="O96" s="9" t="str">
        <f t="shared" si="19"/>
        <v>splňuje</v>
      </c>
      <c r="P96" s="9" t="s">
        <v>158</v>
      </c>
      <c r="Q96" s="9" t="s">
        <v>19</v>
      </c>
      <c r="R96" s="9" t="s">
        <v>199</v>
      </c>
      <c r="S96" s="9">
        <v>13060</v>
      </c>
      <c r="T96" s="9">
        <v>14157</v>
      </c>
      <c r="U96" s="9">
        <v>12809</v>
      </c>
      <c r="V96" s="9">
        <v>15802</v>
      </c>
      <c r="W96" s="9">
        <v>13373</v>
      </c>
      <c r="X96" s="9">
        <f t="shared" si="20"/>
        <v>69201</v>
      </c>
      <c r="Y96" s="9">
        <f t="shared" si="21"/>
        <v>6920.1</v>
      </c>
      <c r="AA96" s="9">
        <f>X96/100*Daň</f>
        <v>6920.1</v>
      </c>
    </row>
    <row r="97" spans="1:29" x14ac:dyDescent="0.3">
      <c r="A97" s="7" t="s">
        <v>200</v>
      </c>
      <c r="B97" s="7" t="s">
        <v>157</v>
      </c>
      <c r="C97" s="7" t="s">
        <v>16</v>
      </c>
      <c r="D97" s="8">
        <v>17089</v>
      </c>
      <c r="E97" s="7">
        <f t="shared" ca="1" si="13"/>
        <v>75</v>
      </c>
      <c r="F97" s="8">
        <v>35404</v>
      </c>
      <c r="G97" s="7">
        <f t="shared" ca="1" si="14"/>
        <v>25</v>
      </c>
      <c r="H97" s="7">
        <v>5</v>
      </c>
      <c r="I97" s="7" t="str">
        <f t="shared" ca="1" si="15"/>
        <v>splňuje</v>
      </c>
      <c r="J97" s="7" t="str">
        <f t="shared" ca="1" si="16"/>
        <v>víc než 20</v>
      </c>
      <c r="K97" s="7" t="s">
        <v>17</v>
      </c>
      <c r="L97" s="7">
        <f t="shared" si="17"/>
        <v>2</v>
      </c>
      <c r="M97" s="7" t="s">
        <v>27</v>
      </c>
      <c r="N97" s="7">
        <f t="shared" si="18"/>
        <v>1</v>
      </c>
      <c r="O97" s="7" t="str">
        <f t="shared" si="19"/>
        <v>nesplňuje</v>
      </c>
      <c r="P97" s="7" t="s">
        <v>158</v>
      </c>
      <c r="Q97" s="7" t="s">
        <v>19</v>
      </c>
      <c r="R97" s="7" t="s">
        <v>125</v>
      </c>
      <c r="S97" s="7">
        <v>11128</v>
      </c>
      <c r="T97" s="7">
        <v>12062</v>
      </c>
      <c r="U97" s="7">
        <v>10914</v>
      </c>
      <c r="V97" s="7">
        <v>13464</v>
      </c>
      <c r="W97" s="7">
        <v>11395</v>
      </c>
      <c r="X97" s="7">
        <f t="shared" si="20"/>
        <v>58963</v>
      </c>
      <c r="Y97" s="7">
        <f t="shared" si="21"/>
        <v>5896.3</v>
      </c>
      <c r="AA97" s="7">
        <f>X97/100*Daň</f>
        <v>5896.3</v>
      </c>
    </row>
    <row r="98" spans="1:29" x14ac:dyDescent="0.3">
      <c r="A98" s="9" t="s">
        <v>201</v>
      </c>
      <c r="B98" s="9" t="s">
        <v>127</v>
      </c>
      <c r="C98" s="9" t="s">
        <v>23</v>
      </c>
      <c r="D98" s="10">
        <v>16774</v>
      </c>
      <c r="E98" s="9">
        <f t="shared" ca="1" si="13"/>
        <v>76</v>
      </c>
      <c r="F98" s="10">
        <v>25917</v>
      </c>
      <c r="G98" s="9">
        <f t="shared" ca="1" si="14"/>
        <v>51</v>
      </c>
      <c r="H98" s="9">
        <v>5</v>
      </c>
      <c r="I98" s="9" t="str">
        <f t="shared" ca="1" si="15"/>
        <v>splňuje</v>
      </c>
      <c r="J98" s="9" t="str">
        <f t="shared" ca="1" si="16"/>
        <v>víc než 20</v>
      </c>
      <c r="K98" s="9" t="s">
        <v>17</v>
      </c>
      <c r="L98" s="9">
        <f t="shared" si="17"/>
        <v>2</v>
      </c>
      <c r="M98" s="9" t="s">
        <v>17</v>
      </c>
      <c r="N98" s="9">
        <f t="shared" si="18"/>
        <v>2</v>
      </c>
      <c r="O98" s="9" t="str">
        <f t="shared" si="19"/>
        <v>splňuje</v>
      </c>
      <c r="P98" s="9" t="s">
        <v>158</v>
      </c>
      <c r="Q98" s="9" t="s">
        <v>19</v>
      </c>
      <c r="R98" s="9" t="s">
        <v>199</v>
      </c>
      <c r="S98" s="9">
        <v>11348</v>
      </c>
      <c r="T98" s="9">
        <v>12301</v>
      </c>
      <c r="U98" s="9">
        <v>11130</v>
      </c>
      <c r="V98" s="9">
        <v>13731</v>
      </c>
      <c r="W98" s="9">
        <v>11620</v>
      </c>
      <c r="X98" s="9">
        <f t="shared" si="20"/>
        <v>60130</v>
      </c>
      <c r="Y98" s="9">
        <f t="shared" si="21"/>
        <v>6013</v>
      </c>
      <c r="AA98" s="9">
        <f>X98/100*Daň</f>
        <v>6013</v>
      </c>
    </row>
    <row r="99" spans="1:29" x14ac:dyDescent="0.3">
      <c r="A99" s="7" t="s">
        <v>202</v>
      </c>
      <c r="B99" s="7" t="s">
        <v>203</v>
      </c>
      <c r="C99" s="7" t="s">
        <v>23</v>
      </c>
      <c r="D99" s="8">
        <v>16799</v>
      </c>
      <c r="E99" s="7">
        <f t="shared" ca="1" si="13"/>
        <v>76</v>
      </c>
      <c r="F99" s="8">
        <v>34595</v>
      </c>
      <c r="G99" s="7">
        <f t="shared" ca="1" si="14"/>
        <v>27</v>
      </c>
      <c r="H99" s="7">
        <v>2</v>
      </c>
      <c r="I99" s="7" t="str">
        <f t="shared" ca="1" si="15"/>
        <v>splňuje</v>
      </c>
      <c r="J99" s="7" t="str">
        <f t="shared" ca="1" si="16"/>
        <v>víc než 20</v>
      </c>
      <c r="K99" s="7" t="s">
        <v>17</v>
      </c>
      <c r="L99" s="7">
        <f t="shared" si="17"/>
        <v>2</v>
      </c>
      <c r="M99" s="7" t="s">
        <v>17</v>
      </c>
      <c r="N99" s="7">
        <f t="shared" si="18"/>
        <v>2</v>
      </c>
      <c r="O99" s="7" t="str">
        <f t="shared" si="19"/>
        <v>splňuje</v>
      </c>
      <c r="P99" s="7" t="s">
        <v>158</v>
      </c>
      <c r="Q99" s="7" t="s">
        <v>19</v>
      </c>
      <c r="R99" s="7" t="s">
        <v>160</v>
      </c>
      <c r="S99" s="7">
        <v>8599</v>
      </c>
      <c r="T99" s="7">
        <v>9321</v>
      </c>
      <c r="U99" s="7">
        <v>8434</v>
      </c>
      <c r="V99" s="7">
        <v>10404</v>
      </c>
      <c r="W99" s="7">
        <v>8805</v>
      </c>
      <c r="X99" s="7">
        <f t="shared" si="20"/>
        <v>45563</v>
      </c>
      <c r="Y99" s="7">
        <f t="shared" si="21"/>
        <v>4556.3</v>
      </c>
      <c r="AA99" s="7">
        <f>X99/100*Daň</f>
        <v>4556.3</v>
      </c>
    </row>
    <row r="100" spans="1:29" x14ac:dyDescent="0.3">
      <c r="A100" s="9" t="s">
        <v>204</v>
      </c>
      <c r="B100" s="9" t="s">
        <v>70</v>
      </c>
      <c r="C100" s="9" t="s">
        <v>23</v>
      </c>
      <c r="D100" s="10">
        <v>16604</v>
      </c>
      <c r="E100" s="9">
        <f t="shared" ca="1" si="13"/>
        <v>76</v>
      </c>
      <c r="F100" s="10">
        <v>34279</v>
      </c>
      <c r="G100" s="9">
        <f t="shared" ca="1" si="14"/>
        <v>28</v>
      </c>
      <c r="H100" s="9">
        <v>2</v>
      </c>
      <c r="I100" s="9" t="str">
        <f t="shared" ca="1" si="15"/>
        <v>splňuje</v>
      </c>
      <c r="J100" s="9" t="str">
        <f t="shared" ca="1" si="16"/>
        <v>víc než 20</v>
      </c>
      <c r="K100" s="9" t="s">
        <v>17</v>
      </c>
      <c r="L100" s="9">
        <f t="shared" si="17"/>
        <v>2</v>
      </c>
      <c r="M100" s="9" t="s">
        <v>17</v>
      </c>
      <c r="N100" s="9">
        <f t="shared" si="18"/>
        <v>2</v>
      </c>
      <c r="O100" s="9" t="str">
        <f t="shared" si="19"/>
        <v>splňuje</v>
      </c>
      <c r="P100" s="9" t="s">
        <v>158</v>
      </c>
      <c r="Q100" s="9" t="s">
        <v>19</v>
      </c>
      <c r="R100" s="9" t="s">
        <v>175</v>
      </c>
      <c r="S100" s="9">
        <v>12558</v>
      </c>
      <c r="T100" s="9">
        <v>13612</v>
      </c>
      <c r="U100" s="9">
        <v>12317</v>
      </c>
      <c r="V100" s="9">
        <v>15195</v>
      </c>
      <c r="W100" s="9">
        <v>12859</v>
      </c>
      <c r="X100" s="9">
        <f t="shared" si="20"/>
        <v>66541</v>
      </c>
      <c r="Y100" s="9">
        <f t="shared" si="21"/>
        <v>6654.0999999999995</v>
      </c>
      <c r="AA100" s="9">
        <f>X100/100*Daň</f>
        <v>6654.0999999999995</v>
      </c>
    </row>
    <row r="101" spans="1:29" x14ac:dyDescent="0.3">
      <c r="A101" s="7" t="s">
        <v>205</v>
      </c>
      <c r="B101" s="7" t="s">
        <v>153</v>
      </c>
      <c r="C101" s="7" t="s">
        <v>16</v>
      </c>
      <c r="D101" s="8">
        <v>16649</v>
      </c>
      <c r="E101" s="7">
        <f t="shared" ca="1" si="13"/>
        <v>76</v>
      </c>
      <c r="F101" s="8">
        <v>33952</v>
      </c>
      <c r="G101" s="7">
        <f t="shared" ca="1" si="14"/>
        <v>29</v>
      </c>
      <c r="H101" s="7">
        <v>0</v>
      </c>
      <c r="I101" s="7" t="str">
        <f t="shared" ca="1" si="15"/>
        <v>splňuje</v>
      </c>
      <c r="J101" s="7" t="str">
        <f t="shared" ca="1" si="16"/>
        <v>víc než 20</v>
      </c>
      <c r="K101" s="7" t="s">
        <v>27</v>
      </c>
      <c r="L101" s="7">
        <f t="shared" si="17"/>
        <v>1</v>
      </c>
      <c r="M101" s="7" t="s">
        <v>27</v>
      </c>
      <c r="N101" s="7">
        <f t="shared" si="18"/>
        <v>1</v>
      </c>
      <c r="O101" s="7" t="str">
        <f t="shared" si="19"/>
        <v>splňuje</v>
      </c>
      <c r="P101" s="7" t="s">
        <v>158</v>
      </c>
      <c r="Q101" s="7" t="s">
        <v>19</v>
      </c>
      <c r="R101" s="7" t="s">
        <v>133</v>
      </c>
      <c r="S101" s="7">
        <v>10327</v>
      </c>
      <c r="T101" s="7">
        <v>11194</v>
      </c>
      <c r="U101" s="7">
        <v>10129</v>
      </c>
      <c r="V101" s="7">
        <v>12495</v>
      </c>
      <c r="W101" s="7">
        <v>10574</v>
      </c>
      <c r="X101" s="7">
        <f t="shared" si="20"/>
        <v>54719</v>
      </c>
      <c r="Y101" s="7">
        <f t="shared" si="21"/>
        <v>5471.9000000000005</v>
      </c>
      <c r="AA101" s="7">
        <f>X101/100*Daň</f>
        <v>5471.9000000000005</v>
      </c>
    </row>
    <row r="102" spans="1:29" x14ac:dyDescent="0.3">
      <c r="A102" s="9" t="s">
        <v>206</v>
      </c>
      <c r="B102" s="9" t="s">
        <v>207</v>
      </c>
      <c r="C102" s="9" t="s">
        <v>23</v>
      </c>
      <c r="D102" s="10">
        <v>16571</v>
      </c>
      <c r="E102" s="9">
        <f t="shared" ca="1" si="13"/>
        <v>76</v>
      </c>
      <c r="F102" s="10">
        <v>35883</v>
      </c>
      <c r="G102" s="9">
        <f t="shared" ca="1" si="14"/>
        <v>23</v>
      </c>
      <c r="H102" s="9">
        <v>20</v>
      </c>
      <c r="I102" s="9" t="str">
        <f t="shared" ca="1" si="15"/>
        <v>splňuje</v>
      </c>
      <c r="J102" s="9" t="str">
        <f t="shared" ca="1" si="16"/>
        <v>víc než 20</v>
      </c>
      <c r="K102" s="9" t="s">
        <v>107</v>
      </c>
      <c r="L102" s="9">
        <f t="shared" si="17"/>
        <v>4</v>
      </c>
      <c r="M102" s="9" t="s">
        <v>107</v>
      </c>
      <c r="N102" s="9">
        <f t="shared" si="18"/>
        <v>4</v>
      </c>
      <c r="O102" s="9" t="str">
        <f t="shared" si="19"/>
        <v>splňuje</v>
      </c>
      <c r="P102" s="9" t="s">
        <v>158</v>
      </c>
      <c r="Q102" s="9" t="s">
        <v>43</v>
      </c>
      <c r="R102" s="9" t="s">
        <v>208</v>
      </c>
      <c r="S102" s="9">
        <v>12413</v>
      </c>
      <c r="T102" s="9">
        <v>13455</v>
      </c>
      <c r="U102" s="9">
        <v>12175</v>
      </c>
      <c r="V102" s="9">
        <v>15019</v>
      </c>
      <c r="W102" s="9">
        <v>12710</v>
      </c>
      <c r="X102" s="9">
        <f t="shared" si="20"/>
        <v>65772</v>
      </c>
      <c r="Y102" s="9">
        <f t="shared" si="21"/>
        <v>6577.2000000000007</v>
      </c>
      <c r="AA102" s="9">
        <f>X102/100*Daň</f>
        <v>6577.2000000000007</v>
      </c>
    </row>
    <row r="103" spans="1:29" x14ac:dyDescent="0.3">
      <c r="A103" s="7" t="s">
        <v>209</v>
      </c>
      <c r="B103" s="7" t="s">
        <v>33</v>
      </c>
      <c r="C103" s="7" t="s">
        <v>23</v>
      </c>
      <c r="D103" s="8">
        <v>16288</v>
      </c>
      <c r="E103" s="7">
        <f ca="1">INT((TODAY()-D103)/365)</f>
        <v>77</v>
      </c>
      <c r="F103" s="8">
        <v>34137</v>
      </c>
      <c r="G103" s="7">
        <f ca="1">INT((TODAY()-F103)/365)</f>
        <v>28</v>
      </c>
      <c r="H103" s="7">
        <v>5</v>
      </c>
      <c r="I103" s="7" t="str">
        <f ca="1">IF(H103&lt;=G103,"splňuje","nesplňuje")</f>
        <v>splňuje</v>
      </c>
      <c r="J103" s="7" t="str">
        <f t="shared" ca="1" si="16"/>
        <v>víc než 20</v>
      </c>
      <c r="K103" s="7" t="s">
        <v>17</v>
      </c>
      <c r="L103" s="7">
        <f>IF(K103="Z",1,IF(K103="VYUČ",2,IF(K103="SŠ",3,4)))</f>
        <v>2</v>
      </c>
      <c r="M103" s="7" t="s">
        <v>17</v>
      </c>
      <c r="N103" s="7">
        <f>IF(M103="Z",1,IF(M103="VYUČ",2,IF(M103="SŠ",3,4)))</f>
        <v>2</v>
      </c>
      <c r="O103" s="7" t="str">
        <f>IF(N103=L103,"splňuje",IF(N103&lt;L103,"nesplňuje","překračuje"))</f>
        <v>splňuje</v>
      </c>
      <c r="P103" s="7" t="s">
        <v>158</v>
      </c>
      <c r="Q103" s="7" t="s">
        <v>19</v>
      </c>
      <c r="R103" s="7" t="s">
        <v>199</v>
      </c>
      <c r="S103" s="7">
        <v>14742</v>
      </c>
      <c r="T103" s="7">
        <v>15980</v>
      </c>
      <c r="U103" s="7">
        <v>14459</v>
      </c>
      <c r="V103" s="7">
        <v>17837</v>
      </c>
      <c r="W103" s="7">
        <v>15095</v>
      </c>
      <c r="X103" s="7">
        <f t="shared" si="20"/>
        <v>78113</v>
      </c>
      <c r="Y103" s="7">
        <f t="shared" si="21"/>
        <v>7811.3</v>
      </c>
      <c r="AA103" s="7">
        <f>X103/100*Daň</f>
        <v>7811.3</v>
      </c>
    </row>
    <row r="104" spans="1:29" x14ac:dyDescent="0.3">
      <c r="A104" s="9" t="s">
        <v>210</v>
      </c>
      <c r="B104" s="9" t="s">
        <v>68</v>
      </c>
      <c r="C104" s="9" t="s">
        <v>23</v>
      </c>
      <c r="D104" s="10">
        <v>15239</v>
      </c>
      <c r="E104" s="9">
        <f ca="1">INT((TODAY()-D104)/365)</f>
        <v>80</v>
      </c>
      <c r="F104" s="10">
        <v>28232</v>
      </c>
      <c r="G104" s="9">
        <f ca="1">INT((TODAY()-F104)/365)</f>
        <v>44</v>
      </c>
      <c r="H104" s="9">
        <v>5</v>
      </c>
      <c r="I104" s="9" t="str">
        <f ca="1">IF(H104&lt;=G104,"splňuje","nesplňuje")</f>
        <v>splňuje</v>
      </c>
      <c r="J104" s="9" t="str">
        <f t="shared" ca="1" si="16"/>
        <v>víc než 20</v>
      </c>
      <c r="K104" s="9" t="s">
        <v>17</v>
      </c>
      <c r="L104" s="9">
        <f>IF(K104="Z",1,IF(K104="VYUČ",2,IF(K104="SŠ",3,4)))</f>
        <v>2</v>
      </c>
      <c r="M104" s="9" t="s">
        <v>17</v>
      </c>
      <c r="N104" s="9">
        <f>IF(M104="Z",1,IF(M104="VYUČ",2,IF(M104="SŠ",3,4)))</f>
        <v>2</v>
      </c>
      <c r="O104" s="9" t="str">
        <f>IF(N104=L104,"splňuje",IF(N104&lt;L104,"nesplňuje","překračuje"))</f>
        <v>splňuje</v>
      </c>
      <c r="P104" s="9" t="s">
        <v>158</v>
      </c>
      <c r="Q104" s="9" t="s">
        <v>19</v>
      </c>
      <c r="R104" s="9" t="s">
        <v>199</v>
      </c>
      <c r="S104" s="9">
        <v>12477</v>
      </c>
      <c r="T104" s="9">
        <v>13525</v>
      </c>
      <c r="U104" s="9">
        <v>12237</v>
      </c>
      <c r="V104" s="9">
        <v>15097</v>
      </c>
      <c r="W104" s="9">
        <v>12776</v>
      </c>
      <c r="X104" s="9">
        <f t="shared" si="20"/>
        <v>66112</v>
      </c>
      <c r="Y104" s="9">
        <f t="shared" si="21"/>
        <v>6611.2</v>
      </c>
      <c r="AA104" s="9">
        <f>X104/100*Daň</f>
        <v>6611.2</v>
      </c>
    </row>
    <row r="105" spans="1:29" x14ac:dyDescent="0.3">
      <c r="A105" s="3" t="s">
        <v>211</v>
      </c>
      <c r="B105" s="3" t="s">
        <v>212</v>
      </c>
      <c r="C105" s="3" t="s">
        <v>23</v>
      </c>
      <c r="D105" s="11">
        <v>15027</v>
      </c>
      <c r="E105" s="3">
        <f ca="1">INT((TODAY()-D105)/365)</f>
        <v>81</v>
      </c>
      <c r="F105" s="11">
        <v>30955</v>
      </c>
      <c r="G105" s="3">
        <f ca="1">INT((TODAY()-F105)/365)</f>
        <v>37</v>
      </c>
      <c r="H105" s="3">
        <v>0</v>
      </c>
      <c r="I105" s="3" t="str">
        <f ca="1">IF(H105&lt;=G105,"splňuje","nesplňuje")</f>
        <v>splňuje</v>
      </c>
      <c r="J105" s="3" t="str">
        <f t="shared" ca="1" si="16"/>
        <v>víc než 20</v>
      </c>
      <c r="K105" s="3" t="s">
        <v>17</v>
      </c>
      <c r="L105" s="3">
        <f>IF(K105="Z",1,IF(K105="VYUČ",2,IF(K105="SŠ",3,4)))</f>
        <v>2</v>
      </c>
      <c r="M105" s="3" t="s">
        <v>27</v>
      </c>
      <c r="N105" s="3">
        <f>IF(M105="Z",1,IF(M105="VYUČ",2,IF(M105="SŠ",3,4)))</f>
        <v>1</v>
      </c>
      <c r="O105" s="3" t="str">
        <f>IF(N105=L105,"splňuje",IF(N105&lt;L105,"nesplňuje","překračuje"))</f>
        <v>nesplňuje</v>
      </c>
      <c r="P105" s="3" t="s">
        <v>158</v>
      </c>
      <c r="Q105" s="3" t="s">
        <v>19</v>
      </c>
      <c r="R105" s="3" t="s">
        <v>172</v>
      </c>
      <c r="S105" s="3">
        <v>11040</v>
      </c>
      <c r="T105" s="3">
        <v>11967</v>
      </c>
      <c r="U105" s="3">
        <v>10828</v>
      </c>
      <c r="V105" s="3">
        <v>13358</v>
      </c>
      <c r="W105" s="3">
        <v>11304</v>
      </c>
      <c r="X105" s="3">
        <f t="shared" si="20"/>
        <v>58497</v>
      </c>
      <c r="Y105" s="3">
        <f t="shared" si="21"/>
        <v>5849.7000000000007</v>
      </c>
      <c r="AA105" s="3">
        <f>X105/100*Daň</f>
        <v>5849.7000000000007</v>
      </c>
    </row>
    <row r="106" spans="1:29" x14ac:dyDescent="0.3">
      <c r="AC106" s="4"/>
    </row>
    <row r="109" spans="1:29" x14ac:dyDescent="0.3">
      <c r="A109" s="16" t="s">
        <v>227</v>
      </c>
      <c r="B109" s="13">
        <f>$AC$7</f>
        <v>6603256</v>
      </c>
    </row>
    <row r="110" spans="1:29" x14ac:dyDescent="0.3">
      <c r="A110" s="17" t="s">
        <v>228</v>
      </c>
      <c r="B110" s="14">
        <f>$AD$7</f>
        <v>7263581.6000000006</v>
      </c>
    </row>
    <row r="111" spans="1:29" x14ac:dyDescent="0.3">
      <c r="A111" s="16" t="s">
        <v>229</v>
      </c>
      <c r="B111" s="13">
        <v>12547877</v>
      </c>
    </row>
    <row r="112" spans="1:29" x14ac:dyDescent="0.3">
      <c r="A112" s="17" t="s">
        <v>230</v>
      </c>
      <c r="B112" s="14">
        <v>14522154</v>
      </c>
    </row>
    <row r="113" spans="1:2" x14ac:dyDescent="0.3">
      <c r="A113" s="16" t="s">
        <v>231</v>
      </c>
      <c r="B113" s="13">
        <f>SUM(B109,B111)</f>
        <v>19151133</v>
      </c>
    </row>
    <row r="114" spans="1:2" x14ac:dyDescent="0.3">
      <c r="A114" s="15" t="s">
        <v>232</v>
      </c>
      <c r="B114" s="12">
        <f>SUM(B110,B112)</f>
        <v>21785735.600000001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3:I105"/>
  <sheetViews>
    <sheetView tabSelected="1" workbookViewId="0">
      <selection activeCell="K13" sqref="K13"/>
    </sheetView>
  </sheetViews>
  <sheetFormatPr defaultRowHeight="14.4" x14ac:dyDescent="0.3"/>
  <cols>
    <col min="1" max="1" width="9.88671875" customWidth="1"/>
    <col min="3" max="3" width="9.109375" customWidth="1"/>
    <col min="4" max="4" width="16.21875" customWidth="1"/>
    <col min="6" max="6" width="10.109375" customWidth="1"/>
    <col min="7" max="7" width="15.44140625" customWidth="1"/>
  </cols>
  <sheetData>
    <row r="3" spans="1:9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225</v>
      </c>
      <c r="G3" t="s">
        <v>233</v>
      </c>
      <c r="I3">
        <f>SUBTOTAL(109,Tabulka6[Mzda�celkem])</f>
        <v>6002960</v>
      </c>
    </row>
    <row r="4" spans="1:9" x14ac:dyDescent="0.3">
      <c r="A4" t="str">
        <f>Odkazy!A7</f>
        <v>Kovářová</v>
      </c>
      <c r="B4" t="str">
        <f>Odkazy!B7</f>
        <v>Markéta</v>
      </c>
      <c r="C4" t="str">
        <f>Odkazy!C7</f>
        <v>žena</v>
      </c>
      <c r="D4">
        <f>Odkazy!D7</f>
        <v>28501</v>
      </c>
      <c r="E4">
        <f ca="1">Odkazy!E7</f>
        <v>44</v>
      </c>
      <c r="F4">
        <f>Odkazy!Y7</f>
        <v>6821</v>
      </c>
      <c r="G4">
        <f>Odkazy!X7</f>
        <v>68210</v>
      </c>
      <c r="I4">
        <f>SUM(G4:G102)</f>
        <v>6002960</v>
      </c>
    </row>
    <row r="5" spans="1:9" x14ac:dyDescent="0.3">
      <c r="A5" t="str">
        <f>Odkazy!A8</f>
        <v>Zeman</v>
      </c>
      <c r="B5" t="str">
        <f>Odkazy!B8</f>
        <v>Petr</v>
      </c>
      <c r="C5" t="str">
        <f>Odkazy!C8</f>
        <v>muž</v>
      </c>
      <c r="D5">
        <f>Odkazy!D8</f>
        <v>27167</v>
      </c>
      <c r="E5">
        <f ca="1">Odkazy!E8</f>
        <v>47</v>
      </c>
      <c r="F5">
        <f>Odkazy!Y8</f>
        <v>5973.7</v>
      </c>
      <c r="G5">
        <f>Odkazy!X8</f>
        <v>59737</v>
      </c>
    </row>
    <row r="6" spans="1:9" x14ac:dyDescent="0.3">
      <c r="A6" t="str">
        <f>Odkazy!A9</f>
        <v>Pokorný</v>
      </c>
      <c r="B6" t="str">
        <f>Odkazy!B9</f>
        <v>Jan</v>
      </c>
      <c r="C6" t="str">
        <f>Odkazy!C9</f>
        <v>muž</v>
      </c>
      <c r="D6">
        <f>Odkazy!D9</f>
        <v>26314</v>
      </c>
      <c r="E6">
        <f ca="1">Odkazy!E9</f>
        <v>50</v>
      </c>
      <c r="F6">
        <f>Odkazy!Y9</f>
        <v>4856.1000000000004</v>
      </c>
      <c r="G6">
        <f>Odkazy!X9</f>
        <v>48561</v>
      </c>
    </row>
    <row r="7" spans="1:9" x14ac:dyDescent="0.3">
      <c r="A7" t="str">
        <f>Odkazy!A10</f>
        <v>Gut</v>
      </c>
      <c r="B7" t="str">
        <f>Odkazy!B10</f>
        <v>Andrej</v>
      </c>
      <c r="C7" t="str">
        <f>Odkazy!C10</f>
        <v>muž</v>
      </c>
      <c r="D7">
        <f>Odkazy!D10</f>
        <v>25892</v>
      </c>
      <c r="E7">
        <f ca="1">Odkazy!E10</f>
        <v>51</v>
      </c>
      <c r="F7">
        <f>Odkazy!Y10</f>
        <v>6976.1</v>
      </c>
      <c r="G7">
        <f>Odkazy!X10</f>
        <v>69761</v>
      </c>
    </row>
    <row r="8" spans="1:9" x14ac:dyDescent="0.3">
      <c r="A8" t="str">
        <f>Odkazy!A11</f>
        <v>Hlinka</v>
      </c>
      <c r="B8" t="str">
        <f>Odkazy!B11</f>
        <v>Jiří</v>
      </c>
      <c r="C8" t="str">
        <f>Odkazy!C11</f>
        <v>muž</v>
      </c>
      <c r="D8">
        <f>Odkazy!D11</f>
        <v>22951</v>
      </c>
      <c r="E8">
        <f ca="1">Odkazy!E11</f>
        <v>59</v>
      </c>
      <c r="F8">
        <f>Odkazy!Y11</f>
        <v>7610.5</v>
      </c>
      <c r="G8">
        <f>Odkazy!X11</f>
        <v>76105</v>
      </c>
    </row>
    <row r="9" spans="1:9" x14ac:dyDescent="0.3">
      <c r="A9" t="str">
        <f>Odkazy!A12</f>
        <v>Slabihoudová</v>
      </c>
      <c r="B9" t="str">
        <f>Odkazy!B12</f>
        <v>Šárka</v>
      </c>
      <c r="C9" t="str">
        <f>Odkazy!C12</f>
        <v>žena</v>
      </c>
      <c r="D9">
        <f>Odkazy!D12</f>
        <v>21102</v>
      </c>
      <c r="E9">
        <f ca="1">Odkazy!E12</f>
        <v>64</v>
      </c>
      <c r="F9">
        <f>Odkazy!Y12</f>
        <v>6119.5</v>
      </c>
      <c r="G9">
        <f>Odkazy!X12</f>
        <v>61195</v>
      </c>
    </row>
    <row r="10" spans="1:9" x14ac:dyDescent="0.3">
      <c r="A10" t="str">
        <f>Odkazy!A13</f>
        <v>Plechatý</v>
      </c>
      <c r="B10" t="str">
        <f>Odkazy!B13</f>
        <v>Jan</v>
      </c>
      <c r="C10" t="str">
        <f>Odkazy!C13</f>
        <v>muž</v>
      </c>
      <c r="D10">
        <f>Odkazy!D13</f>
        <v>20353</v>
      </c>
      <c r="E10">
        <f ca="1">Odkazy!E13</f>
        <v>66</v>
      </c>
      <c r="F10">
        <f>Odkazy!Y13</f>
        <v>6505.2</v>
      </c>
      <c r="G10">
        <f>Odkazy!X13</f>
        <v>65052</v>
      </c>
    </row>
    <row r="11" spans="1:9" x14ac:dyDescent="0.3">
      <c r="A11" t="str">
        <f>Odkazy!A14</f>
        <v>Jirásek</v>
      </c>
      <c r="B11" t="str">
        <f>Odkazy!B14</f>
        <v>Alois</v>
      </c>
      <c r="C11" t="str">
        <f>Odkazy!C14</f>
        <v>muž</v>
      </c>
      <c r="D11">
        <f>Odkazy!D14</f>
        <v>19633</v>
      </c>
      <c r="E11">
        <f ca="1">Odkazy!E14</f>
        <v>68</v>
      </c>
      <c r="F11">
        <f>Odkazy!Y14</f>
        <v>5990.2</v>
      </c>
      <c r="G11">
        <f>Odkazy!X14</f>
        <v>59902</v>
      </c>
    </row>
    <row r="12" spans="1:9" x14ac:dyDescent="0.3">
      <c r="A12" t="str">
        <f>Odkazy!A15</f>
        <v>Škvor</v>
      </c>
      <c r="B12" t="str">
        <f>Odkazy!B15</f>
        <v>Ferdinand</v>
      </c>
      <c r="C12" t="str">
        <f>Odkazy!C15</f>
        <v>muž</v>
      </c>
      <c r="D12">
        <f>Odkazy!D15</f>
        <v>16443</v>
      </c>
      <c r="E12">
        <f ca="1">Odkazy!E15</f>
        <v>77</v>
      </c>
      <c r="F12">
        <f>Odkazy!Y15</f>
        <v>6316.5999999999995</v>
      </c>
      <c r="G12">
        <f>Odkazy!X15</f>
        <v>63166</v>
      </c>
    </row>
    <row r="13" spans="1:9" x14ac:dyDescent="0.3">
      <c r="A13" t="str">
        <f>Odkazy!A16</f>
        <v>Jouza</v>
      </c>
      <c r="B13" t="str">
        <f>Odkazy!B16</f>
        <v>Jan</v>
      </c>
      <c r="C13" t="str">
        <f>Odkazy!C16</f>
        <v>muž</v>
      </c>
      <c r="D13">
        <f>Odkazy!D16</f>
        <v>15681</v>
      </c>
      <c r="E13">
        <f ca="1">Odkazy!E16</f>
        <v>79</v>
      </c>
      <c r="F13">
        <f>Odkazy!Y16</f>
        <v>6508.8</v>
      </c>
      <c r="G13">
        <f>Odkazy!X16</f>
        <v>65088</v>
      </c>
    </row>
    <row r="14" spans="1:9" x14ac:dyDescent="0.3">
      <c r="A14" t="str">
        <f>Odkazy!A17</f>
        <v>Hamáček</v>
      </c>
      <c r="B14" t="str">
        <f>Odkazy!B17</f>
        <v>Miloš</v>
      </c>
      <c r="C14" t="str">
        <f>Odkazy!C17</f>
        <v>muž</v>
      </c>
      <c r="D14">
        <f>Odkazy!D17</f>
        <v>26239</v>
      </c>
      <c r="E14">
        <f ca="1">Odkazy!E17</f>
        <v>50</v>
      </c>
      <c r="F14">
        <f>Odkazy!Y17</f>
        <v>5000.2999999999993</v>
      </c>
      <c r="G14">
        <f>Odkazy!X17</f>
        <v>50003</v>
      </c>
    </row>
    <row r="15" spans="1:9" x14ac:dyDescent="0.3">
      <c r="A15" t="str">
        <f>Odkazy!A18</f>
        <v>Stránská</v>
      </c>
      <c r="B15" t="str">
        <f>Odkazy!B18</f>
        <v>Eva</v>
      </c>
      <c r="C15" t="str">
        <f>Odkazy!C18</f>
        <v>žena</v>
      </c>
      <c r="D15">
        <f>Odkazy!D18</f>
        <v>26439</v>
      </c>
      <c r="E15">
        <f ca="1">Odkazy!E18</f>
        <v>49</v>
      </c>
      <c r="F15">
        <f>Odkazy!Y18</f>
        <v>5528.7</v>
      </c>
      <c r="G15">
        <f>Odkazy!X18</f>
        <v>55287</v>
      </c>
    </row>
    <row r="16" spans="1:9" x14ac:dyDescent="0.3">
      <c r="A16" t="str">
        <f>Odkazy!A19</f>
        <v>Humr</v>
      </c>
      <c r="B16" t="str">
        <f>Odkazy!B19</f>
        <v>Klement</v>
      </c>
      <c r="C16" t="str">
        <f>Odkazy!C19</f>
        <v>muž</v>
      </c>
      <c r="D16">
        <f>Odkazy!D19</f>
        <v>24780</v>
      </c>
      <c r="E16">
        <f ca="1">Odkazy!E19</f>
        <v>54</v>
      </c>
      <c r="F16">
        <f>Odkazy!Y19</f>
        <v>4255.8</v>
      </c>
      <c r="G16">
        <f>Odkazy!X19</f>
        <v>42558</v>
      </c>
    </row>
    <row r="17" spans="1:7" x14ac:dyDescent="0.3">
      <c r="A17" t="str">
        <f>Odkazy!A20</f>
        <v>Daněk</v>
      </c>
      <c r="B17" t="str">
        <f>Odkazy!B20</f>
        <v>Petr</v>
      </c>
      <c r="C17" t="str">
        <f>Odkazy!C20</f>
        <v>muž</v>
      </c>
      <c r="D17">
        <f>Odkazy!D20</f>
        <v>24510</v>
      </c>
      <c r="E17">
        <f ca="1">Odkazy!E20</f>
        <v>55</v>
      </c>
      <c r="F17">
        <f>Odkazy!Y20</f>
        <v>5007.0999999999995</v>
      </c>
      <c r="G17">
        <f>Odkazy!X20</f>
        <v>50071</v>
      </c>
    </row>
    <row r="18" spans="1:7" x14ac:dyDescent="0.3">
      <c r="A18" t="str">
        <f>Odkazy!A21</f>
        <v>Palyzová</v>
      </c>
      <c r="B18" t="str">
        <f>Odkazy!B21</f>
        <v>Květoslava</v>
      </c>
      <c r="C18" t="str">
        <f>Odkazy!C21</f>
        <v>žena</v>
      </c>
      <c r="D18">
        <f>Odkazy!D21</f>
        <v>23611</v>
      </c>
      <c r="E18">
        <f ca="1">Odkazy!E21</f>
        <v>57</v>
      </c>
      <c r="F18">
        <f>Odkazy!Y21</f>
        <v>4946.3999999999996</v>
      </c>
      <c r="G18">
        <f>Odkazy!X21</f>
        <v>49464</v>
      </c>
    </row>
    <row r="19" spans="1:7" x14ac:dyDescent="0.3">
      <c r="A19" t="str">
        <f>Odkazy!A22</f>
        <v>Adámek</v>
      </c>
      <c r="B19" t="str">
        <f>Odkazy!B22</f>
        <v>Pavel</v>
      </c>
      <c r="C19" t="str">
        <f>Odkazy!C22</f>
        <v>muž</v>
      </c>
      <c r="D19">
        <f>Odkazy!D22</f>
        <v>23020</v>
      </c>
      <c r="E19">
        <f ca="1">Odkazy!E22</f>
        <v>59</v>
      </c>
      <c r="F19">
        <f>Odkazy!Y22</f>
        <v>5527.6</v>
      </c>
      <c r="G19">
        <f>Odkazy!X22</f>
        <v>55276</v>
      </c>
    </row>
    <row r="20" spans="1:7" x14ac:dyDescent="0.3">
      <c r="A20" t="str">
        <f>Odkazy!A23</f>
        <v>Ženatý</v>
      </c>
      <c r="B20" t="str">
        <f>Odkazy!B23</f>
        <v>Filip</v>
      </c>
      <c r="C20" t="str">
        <f>Odkazy!C23</f>
        <v>muž</v>
      </c>
      <c r="D20">
        <f>Odkazy!D23</f>
        <v>21801</v>
      </c>
      <c r="E20">
        <f ca="1">Odkazy!E23</f>
        <v>62</v>
      </c>
      <c r="F20">
        <f>Odkazy!Y23</f>
        <v>4851.8999999999996</v>
      </c>
      <c r="G20">
        <f>Odkazy!X23</f>
        <v>48519</v>
      </c>
    </row>
    <row r="21" spans="1:7" x14ac:dyDescent="0.3">
      <c r="A21" t="str">
        <f>Odkazy!A24</f>
        <v>Císařová</v>
      </c>
      <c r="B21" t="str">
        <f>Odkazy!B24</f>
        <v>Marie</v>
      </c>
      <c r="C21" t="str">
        <f>Odkazy!C24</f>
        <v>žena</v>
      </c>
      <c r="D21">
        <f>Odkazy!D24</f>
        <v>20447</v>
      </c>
      <c r="E21">
        <f ca="1">Odkazy!E24</f>
        <v>66</v>
      </c>
      <c r="F21">
        <f>Odkazy!Y24</f>
        <v>7413.4000000000005</v>
      </c>
      <c r="G21">
        <f>Odkazy!X24</f>
        <v>74134</v>
      </c>
    </row>
    <row r="22" spans="1:7" x14ac:dyDescent="0.3">
      <c r="A22" t="str">
        <f>Odkazy!A25</f>
        <v>Jizera</v>
      </c>
      <c r="B22" t="str">
        <f>Odkazy!B25</f>
        <v>Jiří</v>
      </c>
      <c r="C22" t="str">
        <f>Odkazy!C25</f>
        <v>muž</v>
      </c>
      <c r="D22">
        <f>Odkazy!D25</f>
        <v>20558</v>
      </c>
      <c r="E22">
        <f ca="1">Odkazy!E25</f>
        <v>65</v>
      </c>
      <c r="F22">
        <f>Odkazy!Y25</f>
        <v>6881.4</v>
      </c>
      <c r="G22">
        <f>Odkazy!X25</f>
        <v>68814</v>
      </c>
    </row>
    <row r="23" spans="1:7" x14ac:dyDescent="0.3">
      <c r="A23" t="str">
        <f>Odkazy!A26</f>
        <v>Jindrák</v>
      </c>
      <c r="B23" t="str">
        <f>Odkazy!B26</f>
        <v>Zdeněk</v>
      </c>
      <c r="C23" t="str">
        <f>Odkazy!C26</f>
        <v>muž</v>
      </c>
      <c r="D23">
        <f>Odkazy!D26</f>
        <v>14759</v>
      </c>
      <c r="E23">
        <f ca="1">Odkazy!E26</f>
        <v>81</v>
      </c>
      <c r="F23">
        <f>Odkazy!Y26</f>
        <v>5410.5</v>
      </c>
      <c r="G23">
        <f>Odkazy!X26</f>
        <v>54105</v>
      </c>
    </row>
    <row r="24" spans="1:7" x14ac:dyDescent="0.3">
      <c r="A24" t="str">
        <f>Odkazy!A27</f>
        <v>Rybář</v>
      </c>
      <c r="B24" t="str">
        <f>Odkazy!B27</f>
        <v>Tomáš</v>
      </c>
      <c r="C24" t="str">
        <f>Odkazy!C27</f>
        <v>muž</v>
      </c>
      <c r="D24">
        <f>Odkazy!D27</f>
        <v>26922</v>
      </c>
      <c r="E24">
        <f ca="1">Odkazy!E27</f>
        <v>48</v>
      </c>
      <c r="F24">
        <f>Odkazy!Y27</f>
        <v>4731.2</v>
      </c>
      <c r="G24">
        <f>Odkazy!X27</f>
        <v>47312</v>
      </c>
    </row>
    <row r="25" spans="1:7" x14ac:dyDescent="0.3">
      <c r="A25" t="str">
        <f>Odkazy!A28</f>
        <v>Žoužel</v>
      </c>
      <c r="B25" t="str">
        <f>Odkazy!B28</f>
        <v>Petr</v>
      </c>
      <c r="C25" t="str">
        <f>Odkazy!C28</f>
        <v>muž</v>
      </c>
      <c r="D25">
        <f>Odkazy!D28</f>
        <v>26456</v>
      </c>
      <c r="E25">
        <f ca="1">Odkazy!E28</f>
        <v>49</v>
      </c>
      <c r="F25">
        <f>Odkazy!Y28</f>
        <v>6109.9</v>
      </c>
      <c r="G25">
        <f>Odkazy!X28</f>
        <v>61099</v>
      </c>
    </row>
    <row r="26" spans="1:7" x14ac:dyDescent="0.3">
      <c r="A26" t="str">
        <f>Odkazy!A29</f>
        <v>Semerádová</v>
      </c>
      <c r="B26" t="str">
        <f>Odkazy!B29</f>
        <v>Stanislava</v>
      </c>
      <c r="C26" t="str">
        <f>Odkazy!C29</f>
        <v>žena</v>
      </c>
      <c r="D26">
        <f>Odkazy!D29</f>
        <v>24569</v>
      </c>
      <c r="E26">
        <f ca="1">Odkazy!E29</f>
        <v>54</v>
      </c>
      <c r="F26">
        <f>Odkazy!Y29</f>
        <v>6972</v>
      </c>
      <c r="G26">
        <f>Odkazy!X29</f>
        <v>69720</v>
      </c>
    </row>
    <row r="27" spans="1:7" x14ac:dyDescent="0.3">
      <c r="A27" t="str">
        <f>Odkazy!A30</f>
        <v>Hudeček</v>
      </c>
      <c r="B27" t="str">
        <f>Odkazy!B30</f>
        <v>Pavel</v>
      </c>
      <c r="C27" t="str">
        <f>Odkazy!C30</f>
        <v>muž</v>
      </c>
      <c r="D27">
        <f>Odkazy!D30</f>
        <v>22492</v>
      </c>
      <c r="E27">
        <f ca="1">Odkazy!E30</f>
        <v>60</v>
      </c>
      <c r="F27">
        <f>Odkazy!Y30</f>
        <v>6164.6</v>
      </c>
      <c r="G27">
        <f>Odkazy!X30</f>
        <v>61646</v>
      </c>
    </row>
    <row r="28" spans="1:7" x14ac:dyDescent="0.3">
      <c r="A28" t="str">
        <f>Odkazy!A31</f>
        <v>Janeček</v>
      </c>
      <c r="B28" t="str">
        <f>Odkazy!B31</f>
        <v>Jan</v>
      </c>
      <c r="C28" t="str">
        <f>Odkazy!C31</f>
        <v>muž</v>
      </c>
      <c r="D28">
        <f>Odkazy!D31</f>
        <v>21711</v>
      </c>
      <c r="E28">
        <f ca="1">Odkazy!E31</f>
        <v>62</v>
      </c>
      <c r="F28">
        <f>Odkazy!Y31</f>
        <v>6594.7000000000007</v>
      </c>
      <c r="G28">
        <f>Odkazy!X31</f>
        <v>65947</v>
      </c>
    </row>
    <row r="29" spans="1:7" x14ac:dyDescent="0.3">
      <c r="A29" t="str">
        <f>Odkazy!A32</f>
        <v>Zličínský</v>
      </c>
      <c r="B29" t="str">
        <f>Odkazy!B32</f>
        <v>Oskar</v>
      </c>
      <c r="C29" t="str">
        <f>Odkazy!C32</f>
        <v>muž</v>
      </c>
      <c r="D29">
        <f>Odkazy!D32</f>
        <v>21058</v>
      </c>
      <c r="E29">
        <f ca="1">Odkazy!E32</f>
        <v>64</v>
      </c>
      <c r="F29">
        <f>Odkazy!Y32</f>
        <v>5302.4</v>
      </c>
      <c r="G29">
        <f>Odkazy!X32</f>
        <v>53024</v>
      </c>
    </row>
    <row r="30" spans="1:7" x14ac:dyDescent="0.3">
      <c r="A30" t="str">
        <f>Odkazy!A33</f>
        <v>Hašek</v>
      </c>
      <c r="B30" t="str">
        <f>Odkazy!B33</f>
        <v>Antonín</v>
      </c>
      <c r="C30" t="str">
        <f>Odkazy!C33</f>
        <v>muž</v>
      </c>
      <c r="D30">
        <f>Odkazy!D33</f>
        <v>17506</v>
      </c>
      <c r="E30">
        <f ca="1">Odkazy!E33</f>
        <v>74</v>
      </c>
      <c r="F30">
        <f>Odkazy!Y33</f>
        <v>7232.7</v>
      </c>
      <c r="G30">
        <f>Odkazy!X33</f>
        <v>72327</v>
      </c>
    </row>
    <row r="31" spans="1:7" x14ac:dyDescent="0.3">
      <c r="A31" t="str">
        <f>Odkazy!A34</f>
        <v>Rameš</v>
      </c>
      <c r="B31" t="str">
        <f>Odkazy!B34</f>
        <v>Petr</v>
      </c>
      <c r="C31" t="str">
        <f>Odkazy!C34</f>
        <v>muž</v>
      </c>
      <c r="D31">
        <f>Odkazy!D34</f>
        <v>16593</v>
      </c>
      <c r="E31">
        <f ca="1">Odkazy!E34</f>
        <v>76</v>
      </c>
      <c r="F31">
        <f>Odkazy!Y34</f>
        <v>4699.3</v>
      </c>
      <c r="G31">
        <f>Odkazy!X34</f>
        <v>46993</v>
      </c>
    </row>
    <row r="32" spans="1:7" x14ac:dyDescent="0.3">
      <c r="A32" t="str">
        <f>Odkazy!A35</f>
        <v>Kronová</v>
      </c>
      <c r="B32" t="str">
        <f>Odkazy!B35</f>
        <v>Jana</v>
      </c>
      <c r="C32" t="str">
        <f>Odkazy!C35</f>
        <v>žena</v>
      </c>
      <c r="D32">
        <f>Odkazy!D35</f>
        <v>16225</v>
      </c>
      <c r="E32">
        <f ca="1">Odkazy!E35</f>
        <v>77</v>
      </c>
      <c r="F32">
        <f>Odkazy!Y35</f>
        <v>6271.5999999999995</v>
      </c>
      <c r="G32">
        <f>Odkazy!X35</f>
        <v>62716</v>
      </c>
    </row>
    <row r="33" spans="1:7" x14ac:dyDescent="0.3">
      <c r="A33" t="str">
        <f>Odkazy!A36</f>
        <v>Pavlata</v>
      </c>
      <c r="B33" t="str">
        <f>Odkazy!B36</f>
        <v>Gabriel</v>
      </c>
      <c r="C33" t="str">
        <f>Odkazy!C36</f>
        <v>muž</v>
      </c>
      <c r="D33">
        <f>Odkazy!D36</f>
        <v>15558</v>
      </c>
      <c r="E33">
        <f ca="1">Odkazy!E36</f>
        <v>79</v>
      </c>
      <c r="F33">
        <f>Odkazy!Y36</f>
        <v>4584.3</v>
      </c>
      <c r="G33">
        <f>Odkazy!X36</f>
        <v>45843</v>
      </c>
    </row>
    <row r="34" spans="1:7" x14ac:dyDescent="0.3">
      <c r="A34" t="str">
        <f>Odkazy!A37</f>
        <v>Racková</v>
      </c>
      <c r="B34" t="str">
        <f>Odkazy!B37</f>
        <v>Jiřina</v>
      </c>
      <c r="C34" t="str">
        <f>Odkazy!C37</f>
        <v>žena</v>
      </c>
      <c r="D34">
        <f>Odkazy!D37</f>
        <v>27771</v>
      </c>
      <c r="E34">
        <f ca="1">Odkazy!E37</f>
        <v>46</v>
      </c>
      <c r="F34">
        <f>Odkazy!Y37</f>
        <v>7686.9000000000005</v>
      </c>
      <c r="G34">
        <f>Odkazy!X37</f>
        <v>76869</v>
      </c>
    </row>
    <row r="35" spans="1:7" x14ac:dyDescent="0.3">
      <c r="A35" t="str">
        <f>Odkazy!A38</f>
        <v>Kohák</v>
      </c>
      <c r="B35" t="str">
        <f>Odkazy!B38</f>
        <v>Jiří</v>
      </c>
      <c r="C35" t="str">
        <f>Odkazy!C38</f>
        <v>muž</v>
      </c>
      <c r="D35">
        <f>Odkazy!D38</f>
        <v>26288</v>
      </c>
      <c r="E35">
        <f ca="1">Odkazy!E38</f>
        <v>50</v>
      </c>
      <c r="F35">
        <f>Odkazy!Y38</f>
        <v>6906.3</v>
      </c>
      <c r="G35">
        <f>Odkazy!X38</f>
        <v>69063</v>
      </c>
    </row>
    <row r="36" spans="1:7" x14ac:dyDescent="0.3">
      <c r="A36" t="str">
        <f>Odkazy!A39</f>
        <v>Pasta</v>
      </c>
      <c r="B36" t="str">
        <f>Odkazy!B39</f>
        <v>František</v>
      </c>
      <c r="C36" t="str">
        <f>Odkazy!C39</f>
        <v>muž</v>
      </c>
      <c r="D36">
        <f>Odkazy!D39</f>
        <v>26047</v>
      </c>
      <c r="E36">
        <f ca="1">Odkazy!E39</f>
        <v>50</v>
      </c>
      <c r="F36">
        <f>Odkazy!Y39</f>
        <v>4889.5999999999995</v>
      </c>
      <c r="G36">
        <f>Odkazy!X39</f>
        <v>48896</v>
      </c>
    </row>
    <row r="37" spans="1:7" x14ac:dyDescent="0.3">
      <c r="A37" t="str">
        <f>Odkazy!A40</f>
        <v>Rýnská</v>
      </c>
      <c r="B37" t="str">
        <f>Odkazy!B40</f>
        <v>Denisa</v>
      </c>
      <c r="C37" t="str">
        <f>Odkazy!C40</f>
        <v>žena</v>
      </c>
      <c r="D37">
        <f>Odkazy!D40</f>
        <v>24116</v>
      </c>
      <c r="E37">
        <f ca="1">Odkazy!E40</f>
        <v>56</v>
      </c>
      <c r="F37">
        <f>Odkazy!Y40</f>
        <v>4690.2999999999993</v>
      </c>
      <c r="G37">
        <f>Odkazy!X40</f>
        <v>46903</v>
      </c>
    </row>
    <row r="38" spans="1:7" x14ac:dyDescent="0.3">
      <c r="A38" t="str">
        <f>Odkazy!A41</f>
        <v>Komárková</v>
      </c>
      <c r="B38" t="str">
        <f>Odkazy!B41</f>
        <v>Eva</v>
      </c>
      <c r="C38" t="str">
        <f>Odkazy!C41</f>
        <v>žena</v>
      </c>
      <c r="D38">
        <f>Odkazy!D41</f>
        <v>22307</v>
      </c>
      <c r="E38">
        <f ca="1">Odkazy!E41</f>
        <v>61</v>
      </c>
      <c r="F38">
        <f>Odkazy!Y41</f>
        <v>6823.2000000000007</v>
      </c>
      <c r="G38">
        <f>Odkazy!X41</f>
        <v>68232</v>
      </c>
    </row>
    <row r="39" spans="1:7" x14ac:dyDescent="0.3">
      <c r="A39" t="str">
        <f>Odkazy!A42</f>
        <v>Pospíchalová</v>
      </c>
      <c r="B39" t="str">
        <f>Odkazy!B42</f>
        <v>Jiřina</v>
      </c>
      <c r="C39" t="str">
        <f>Odkazy!C42</f>
        <v>žena</v>
      </c>
      <c r="D39">
        <f>Odkazy!D42</f>
        <v>22326</v>
      </c>
      <c r="E39">
        <f ca="1">Odkazy!E42</f>
        <v>61</v>
      </c>
      <c r="F39">
        <f>Odkazy!Y42</f>
        <v>6070.5999999999995</v>
      </c>
      <c r="G39">
        <f>Odkazy!X42</f>
        <v>60706</v>
      </c>
    </row>
    <row r="40" spans="1:7" x14ac:dyDescent="0.3">
      <c r="A40" t="str">
        <f>Odkazy!A43</f>
        <v>Dvořák</v>
      </c>
      <c r="B40" t="str">
        <f>Odkazy!B43</f>
        <v>Jaroslav</v>
      </c>
      <c r="C40" t="str">
        <f>Odkazy!C43</f>
        <v>muž</v>
      </c>
      <c r="D40">
        <f>Odkazy!D43</f>
        <v>19545</v>
      </c>
      <c r="E40">
        <f ca="1">Odkazy!E43</f>
        <v>68</v>
      </c>
      <c r="F40">
        <f>Odkazy!Y43</f>
        <v>4337.5</v>
      </c>
      <c r="G40">
        <f>Odkazy!X43</f>
        <v>43375</v>
      </c>
    </row>
    <row r="41" spans="1:7" x14ac:dyDescent="0.3">
      <c r="A41" t="str">
        <f>Odkazy!A44</f>
        <v>Jenišovský</v>
      </c>
      <c r="B41" t="str">
        <f>Odkazy!B44</f>
        <v>Svatopluk</v>
      </c>
      <c r="C41" t="str">
        <f>Odkazy!C44</f>
        <v>muž</v>
      </c>
      <c r="D41">
        <f>Odkazy!D44</f>
        <v>18942</v>
      </c>
      <c r="E41">
        <f ca="1">Odkazy!E44</f>
        <v>70</v>
      </c>
      <c r="F41">
        <f>Odkazy!Y44</f>
        <v>4407.7999999999993</v>
      </c>
      <c r="G41">
        <f>Odkazy!X44</f>
        <v>44078</v>
      </c>
    </row>
    <row r="42" spans="1:7" x14ac:dyDescent="0.3">
      <c r="A42" t="str">
        <f>Odkazy!A45</f>
        <v>Praveček</v>
      </c>
      <c r="B42" t="str">
        <f>Odkazy!B45</f>
        <v>Miloslav</v>
      </c>
      <c r="C42" t="str">
        <f>Odkazy!C45</f>
        <v>muž</v>
      </c>
      <c r="D42">
        <f>Odkazy!D45</f>
        <v>15263</v>
      </c>
      <c r="E42">
        <f ca="1">Odkazy!E45</f>
        <v>80</v>
      </c>
      <c r="F42">
        <f>Odkazy!Y45</f>
        <v>7717.5</v>
      </c>
      <c r="G42">
        <f>Odkazy!X45</f>
        <v>77175</v>
      </c>
    </row>
    <row r="43" spans="1:7" x14ac:dyDescent="0.3">
      <c r="A43" t="str">
        <f>Odkazy!A46</f>
        <v>Penál</v>
      </c>
      <c r="B43" t="str">
        <f>Odkazy!B46</f>
        <v>Pavel</v>
      </c>
      <c r="C43" t="str">
        <f>Odkazy!C46</f>
        <v>muž</v>
      </c>
      <c r="D43">
        <f>Odkazy!D46</f>
        <v>27891</v>
      </c>
      <c r="E43">
        <f ca="1">Odkazy!E46</f>
        <v>45</v>
      </c>
      <c r="F43">
        <f>Odkazy!Y46</f>
        <v>6931.7</v>
      </c>
      <c r="G43">
        <f>Odkazy!X46</f>
        <v>69317</v>
      </c>
    </row>
    <row r="44" spans="1:7" x14ac:dyDescent="0.3">
      <c r="A44" t="str">
        <f>Odkazy!A47</f>
        <v>Žížalová</v>
      </c>
      <c r="B44" t="str">
        <f>Odkazy!B47</f>
        <v>Hedvika</v>
      </c>
      <c r="C44" t="str">
        <f>Odkazy!C47</f>
        <v>žena</v>
      </c>
      <c r="D44">
        <f>Odkazy!D47</f>
        <v>26497</v>
      </c>
      <c r="E44">
        <f ca="1">Odkazy!E47</f>
        <v>49</v>
      </c>
      <c r="F44">
        <f>Odkazy!Y47</f>
        <v>5615.5</v>
      </c>
      <c r="G44">
        <f>Odkazy!X47</f>
        <v>56155</v>
      </c>
    </row>
    <row r="45" spans="1:7" x14ac:dyDescent="0.3">
      <c r="A45" t="str">
        <f>Odkazy!A48</f>
        <v>Brodský</v>
      </c>
      <c r="B45" t="str">
        <f>Odkazy!B48</f>
        <v>Miroslav</v>
      </c>
      <c r="C45" t="str">
        <f>Odkazy!C48</f>
        <v>muž</v>
      </c>
      <c r="D45">
        <f>Odkazy!D48</f>
        <v>24269</v>
      </c>
      <c r="E45">
        <f ca="1">Odkazy!E48</f>
        <v>55</v>
      </c>
      <c r="F45">
        <f>Odkazy!Y48</f>
        <v>7592.5</v>
      </c>
      <c r="G45">
        <f>Odkazy!X48</f>
        <v>75925</v>
      </c>
    </row>
    <row r="46" spans="1:7" x14ac:dyDescent="0.3">
      <c r="A46" t="str">
        <f>Odkazy!A49</f>
        <v>Králová</v>
      </c>
      <c r="B46" t="str">
        <f>Odkazy!B49</f>
        <v>Vlasta</v>
      </c>
      <c r="C46" t="str">
        <f>Odkazy!C49</f>
        <v>žena</v>
      </c>
      <c r="D46">
        <f>Odkazy!D49</f>
        <v>21719</v>
      </c>
      <c r="E46">
        <f ca="1">Odkazy!E49</f>
        <v>62</v>
      </c>
      <c r="F46">
        <f>Odkazy!Y49</f>
        <v>5537.5</v>
      </c>
      <c r="G46">
        <f>Odkazy!X49</f>
        <v>55375</v>
      </c>
    </row>
    <row r="47" spans="1:7" x14ac:dyDescent="0.3">
      <c r="A47" t="str">
        <f>Odkazy!A50</f>
        <v>Lamačová</v>
      </c>
      <c r="B47" t="str">
        <f>Odkazy!B50</f>
        <v>Věra</v>
      </c>
      <c r="C47" t="str">
        <f>Odkazy!C50</f>
        <v>žena</v>
      </c>
      <c r="D47">
        <f>Odkazy!D50</f>
        <v>17056</v>
      </c>
      <c r="E47">
        <f ca="1">Odkazy!E50</f>
        <v>75</v>
      </c>
      <c r="F47">
        <f>Odkazy!Y50</f>
        <v>5620.8</v>
      </c>
      <c r="G47">
        <f>Odkazy!X50</f>
        <v>56208</v>
      </c>
    </row>
    <row r="48" spans="1:7" x14ac:dyDescent="0.3">
      <c r="A48" t="str">
        <f>Odkazy!A51</f>
        <v>Ištóková</v>
      </c>
      <c r="B48" t="str">
        <f>Odkazy!B51</f>
        <v>Gizela</v>
      </c>
      <c r="C48" t="str">
        <f>Odkazy!C51</f>
        <v>žena</v>
      </c>
      <c r="D48">
        <f>Odkazy!D51</f>
        <v>27390</v>
      </c>
      <c r="E48">
        <f ca="1">Odkazy!E51</f>
        <v>47</v>
      </c>
      <c r="F48">
        <f>Odkazy!Y51</f>
        <v>6681.7</v>
      </c>
      <c r="G48">
        <f>Odkazy!X51</f>
        <v>66817</v>
      </c>
    </row>
    <row r="49" spans="1:7" x14ac:dyDescent="0.3">
      <c r="A49" t="str">
        <f>Odkazy!A52</f>
        <v>Prokop</v>
      </c>
      <c r="B49" t="str">
        <f>Odkazy!B52</f>
        <v>Petr</v>
      </c>
      <c r="C49" t="str">
        <f>Odkazy!C52</f>
        <v>muž</v>
      </c>
      <c r="D49">
        <f>Odkazy!D52</f>
        <v>27178</v>
      </c>
      <c r="E49">
        <f ca="1">Odkazy!E52</f>
        <v>47</v>
      </c>
      <c r="F49">
        <f>Odkazy!Y52</f>
        <v>6616.4</v>
      </c>
      <c r="G49">
        <f>Odkazy!X52</f>
        <v>66164</v>
      </c>
    </row>
    <row r="50" spans="1:7" x14ac:dyDescent="0.3">
      <c r="A50" t="str">
        <f>Odkazy!A53</f>
        <v>Zima</v>
      </c>
      <c r="B50" t="str">
        <f>Odkazy!B53</f>
        <v>Pavel</v>
      </c>
      <c r="C50" t="str">
        <f>Odkazy!C53</f>
        <v>muž</v>
      </c>
      <c r="D50">
        <f>Odkazy!D53</f>
        <v>26151</v>
      </c>
      <c r="E50">
        <f ca="1">Odkazy!E53</f>
        <v>50</v>
      </c>
      <c r="F50">
        <f>Odkazy!Y53</f>
        <v>7696.4</v>
      </c>
      <c r="G50">
        <f>Odkazy!X53</f>
        <v>76964</v>
      </c>
    </row>
    <row r="51" spans="1:7" x14ac:dyDescent="0.3">
      <c r="A51" t="str">
        <f>Odkazy!A54</f>
        <v>Nosák</v>
      </c>
      <c r="B51" t="str">
        <f>Odkazy!B54</f>
        <v>Jan</v>
      </c>
      <c r="C51" t="str">
        <f>Odkazy!C54</f>
        <v>muž</v>
      </c>
      <c r="D51">
        <f>Odkazy!D54</f>
        <v>23356</v>
      </c>
      <c r="E51">
        <f ca="1">Odkazy!E54</f>
        <v>58</v>
      </c>
      <c r="F51">
        <f>Odkazy!Y54</f>
        <v>6912.7</v>
      </c>
      <c r="G51">
        <f>Odkazy!X54</f>
        <v>69127</v>
      </c>
    </row>
    <row r="52" spans="1:7" x14ac:dyDescent="0.3">
      <c r="A52" t="str">
        <f>Odkazy!A55</f>
        <v>Otrava</v>
      </c>
      <c r="B52" t="str">
        <f>Odkazy!B55</f>
        <v>Pavel</v>
      </c>
      <c r="C52" t="str">
        <f>Odkazy!C55</f>
        <v>muž</v>
      </c>
      <c r="D52">
        <f>Odkazy!D55</f>
        <v>22857</v>
      </c>
      <c r="E52">
        <f ca="1">Odkazy!E55</f>
        <v>59</v>
      </c>
      <c r="F52">
        <f>Odkazy!Y55</f>
        <v>4247.3999999999996</v>
      </c>
      <c r="G52">
        <f>Odkazy!X55</f>
        <v>42474</v>
      </c>
    </row>
    <row r="53" spans="1:7" x14ac:dyDescent="0.3">
      <c r="A53" t="str">
        <f>Odkazy!A56</f>
        <v>Fučík</v>
      </c>
      <c r="B53" t="str">
        <f>Odkazy!B56</f>
        <v>Jan</v>
      </c>
      <c r="C53" t="str">
        <f>Odkazy!C56</f>
        <v>muž</v>
      </c>
      <c r="D53">
        <f>Odkazy!D56</f>
        <v>22192</v>
      </c>
      <c r="E53">
        <f ca="1">Odkazy!E56</f>
        <v>61</v>
      </c>
      <c r="F53">
        <f>Odkazy!Y56</f>
        <v>7369.4000000000005</v>
      </c>
      <c r="G53">
        <f>Odkazy!X56</f>
        <v>73694</v>
      </c>
    </row>
    <row r="54" spans="1:7" x14ac:dyDescent="0.3">
      <c r="A54" t="str">
        <f>Odkazy!A57</f>
        <v>Veselý</v>
      </c>
      <c r="B54" t="str">
        <f>Odkazy!B57</f>
        <v>Stanislav</v>
      </c>
      <c r="C54" t="str">
        <f>Odkazy!C57</f>
        <v>muž</v>
      </c>
      <c r="D54">
        <f>Odkazy!D57</f>
        <v>18276</v>
      </c>
      <c r="E54">
        <f ca="1">Odkazy!E57</f>
        <v>72</v>
      </c>
      <c r="F54">
        <f>Odkazy!Y57</f>
        <v>5900.1</v>
      </c>
      <c r="G54">
        <f>Odkazy!X57</f>
        <v>59001</v>
      </c>
    </row>
    <row r="55" spans="1:7" x14ac:dyDescent="0.3">
      <c r="A55" t="str">
        <f>Odkazy!A58</f>
        <v>Wagner</v>
      </c>
      <c r="B55" t="str">
        <f>Odkazy!B58</f>
        <v>Josef</v>
      </c>
      <c r="C55" t="str">
        <f>Odkazy!C58</f>
        <v>muž</v>
      </c>
      <c r="D55">
        <f>Odkazy!D58</f>
        <v>16163</v>
      </c>
      <c r="E55">
        <f ca="1">Odkazy!E58</f>
        <v>77</v>
      </c>
      <c r="F55">
        <f>Odkazy!Y58</f>
        <v>4957.3</v>
      </c>
      <c r="G55">
        <f>Odkazy!X58</f>
        <v>49573</v>
      </c>
    </row>
    <row r="56" spans="1:7" x14ac:dyDescent="0.3">
      <c r="A56" t="str">
        <f>Odkazy!A59</f>
        <v>Gottwaldová</v>
      </c>
      <c r="B56" t="str">
        <f>Odkazy!B59</f>
        <v>Jana</v>
      </c>
      <c r="C56" t="str">
        <f>Odkazy!C59</f>
        <v>žena</v>
      </c>
      <c r="D56">
        <f>Odkazy!D59</f>
        <v>15089</v>
      </c>
      <c r="E56">
        <f ca="1">Odkazy!E59</f>
        <v>80</v>
      </c>
      <c r="F56">
        <f>Odkazy!Y59</f>
        <v>5059.3</v>
      </c>
      <c r="G56">
        <f>Odkazy!X59</f>
        <v>50593</v>
      </c>
    </row>
    <row r="57" spans="1:7" x14ac:dyDescent="0.3">
      <c r="A57" t="str">
        <f>Odkazy!A60</f>
        <v>Faustová</v>
      </c>
      <c r="B57" t="str">
        <f>Odkazy!B60</f>
        <v>Markéta</v>
      </c>
      <c r="C57" t="str">
        <f>Odkazy!C60</f>
        <v>žena</v>
      </c>
      <c r="D57">
        <f>Odkazy!D60</f>
        <v>26767</v>
      </c>
      <c r="E57">
        <f ca="1">Odkazy!E60</f>
        <v>48</v>
      </c>
      <c r="F57">
        <f>Odkazy!Y60</f>
        <v>7112.4</v>
      </c>
      <c r="G57">
        <f>Odkazy!X60</f>
        <v>71124</v>
      </c>
    </row>
    <row r="58" spans="1:7" x14ac:dyDescent="0.3">
      <c r="A58" t="str">
        <f>Odkazy!A61</f>
        <v>Tupý</v>
      </c>
      <c r="B58" t="str">
        <f>Odkazy!B61</f>
        <v>Jan</v>
      </c>
      <c r="C58" t="str">
        <f>Odkazy!C61</f>
        <v>muž</v>
      </c>
      <c r="D58">
        <f>Odkazy!D61</f>
        <v>24204</v>
      </c>
      <c r="E58">
        <f ca="1">Odkazy!E61</f>
        <v>55</v>
      </c>
      <c r="F58">
        <f>Odkazy!Y61</f>
        <v>5577.4</v>
      </c>
      <c r="G58">
        <f>Odkazy!X61</f>
        <v>55774</v>
      </c>
    </row>
    <row r="59" spans="1:7" x14ac:dyDescent="0.3">
      <c r="A59" t="str">
        <f>Odkazy!A62</f>
        <v>Janáčková</v>
      </c>
      <c r="B59" t="str">
        <f>Odkazy!B62</f>
        <v>Emilie</v>
      </c>
      <c r="C59" t="str">
        <f>Odkazy!C62</f>
        <v>žena</v>
      </c>
      <c r="D59">
        <f>Odkazy!D62</f>
        <v>23707</v>
      </c>
      <c r="E59">
        <f ca="1">Odkazy!E62</f>
        <v>57</v>
      </c>
      <c r="F59">
        <f>Odkazy!Y62</f>
        <v>4448.2</v>
      </c>
      <c r="G59">
        <f>Odkazy!X62</f>
        <v>44482</v>
      </c>
    </row>
    <row r="60" spans="1:7" x14ac:dyDescent="0.3">
      <c r="A60" t="str">
        <f>Odkazy!A63</f>
        <v>Železný</v>
      </c>
      <c r="B60" t="str">
        <f>Odkazy!B63</f>
        <v>Tomáš</v>
      </c>
      <c r="C60" t="str">
        <f>Odkazy!C63</f>
        <v>muž</v>
      </c>
      <c r="D60">
        <f>Odkazy!D63</f>
        <v>23917</v>
      </c>
      <c r="E60">
        <f ca="1">Odkazy!E63</f>
        <v>56</v>
      </c>
      <c r="F60">
        <f>Odkazy!Y63</f>
        <v>6983.2000000000007</v>
      </c>
      <c r="G60">
        <f>Odkazy!X63</f>
        <v>69832</v>
      </c>
    </row>
    <row r="61" spans="1:7" x14ac:dyDescent="0.3">
      <c r="A61" t="str">
        <f>Odkazy!A64</f>
        <v>Myslivec</v>
      </c>
      <c r="B61" t="str">
        <f>Odkazy!B64</f>
        <v>Zdeněk</v>
      </c>
      <c r="C61" t="str">
        <f>Odkazy!C64</f>
        <v>muž</v>
      </c>
      <c r="D61">
        <f>Odkazy!D64</f>
        <v>23102</v>
      </c>
      <c r="E61">
        <f ca="1">Odkazy!E64</f>
        <v>58</v>
      </c>
      <c r="F61">
        <f>Odkazy!Y64</f>
        <v>6557.1</v>
      </c>
      <c r="G61">
        <f>Odkazy!X64</f>
        <v>65571</v>
      </c>
    </row>
    <row r="62" spans="1:7" x14ac:dyDescent="0.3">
      <c r="A62" t="str">
        <f>Odkazy!A65</f>
        <v>Joubalová</v>
      </c>
      <c r="B62" t="str">
        <f>Odkazy!B65</f>
        <v>Jiřina</v>
      </c>
      <c r="C62" t="str">
        <f>Odkazy!C65</f>
        <v>žena</v>
      </c>
      <c r="D62">
        <f>Odkazy!D65</f>
        <v>22593</v>
      </c>
      <c r="E62">
        <f ca="1">Odkazy!E65</f>
        <v>60</v>
      </c>
      <c r="F62">
        <f>Odkazy!Y65</f>
        <v>5341.5</v>
      </c>
      <c r="G62">
        <f>Odkazy!X65</f>
        <v>53415</v>
      </c>
    </row>
    <row r="63" spans="1:7" x14ac:dyDescent="0.3">
      <c r="A63" t="str">
        <f>Odkazy!A66</f>
        <v>Menčík</v>
      </c>
      <c r="B63" t="str">
        <f>Odkazy!B66</f>
        <v>Emil</v>
      </c>
      <c r="C63" t="str">
        <f>Odkazy!C66</f>
        <v>muž</v>
      </c>
      <c r="D63">
        <f>Odkazy!D66</f>
        <v>22219</v>
      </c>
      <c r="E63">
        <f ca="1">Odkazy!E66</f>
        <v>61</v>
      </c>
      <c r="F63">
        <f>Odkazy!Y66</f>
        <v>5672.2000000000007</v>
      </c>
      <c r="G63">
        <f>Odkazy!X66</f>
        <v>56722</v>
      </c>
    </row>
    <row r="64" spans="1:7" x14ac:dyDescent="0.3">
      <c r="A64" t="str">
        <f>Odkazy!A67</f>
        <v>Sovák</v>
      </c>
      <c r="B64" t="str">
        <f>Odkazy!B67</f>
        <v>Jiří</v>
      </c>
      <c r="C64" t="str">
        <f>Odkazy!C67</f>
        <v>muž</v>
      </c>
      <c r="D64">
        <f>Odkazy!D67</f>
        <v>21699</v>
      </c>
      <c r="E64">
        <f ca="1">Odkazy!E67</f>
        <v>62</v>
      </c>
      <c r="F64">
        <f>Odkazy!Y67</f>
        <v>7578.2000000000007</v>
      </c>
      <c r="G64">
        <f>Odkazy!X67</f>
        <v>75782</v>
      </c>
    </row>
    <row r="65" spans="1:7" x14ac:dyDescent="0.3">
      <c r="A65" t="str">
        <f>Odkazy!A68</f>
        <v>Opavská</v>
      </c>
      <c r="B65" t="str">
        <f>Odkazy!B68</f>
        <v>Markéta</v>
      </c>
      <c r="C65" t="str">
        <f>Odkazy!C68</f>
        <v>žena</v>
      </c>
      <c r="D65">
        <f>Odkazy!D68</f>
        <v>21362</v>
      </c>
      <c r="E65">
        <f ca="1">Odkazy!E68</f>
        <v>63</v>
      </c>
      <c r="F65">
        <f>Odkazy!Y68</f>
        <v>6489.8</v>
      </c>
      <c r="G65">
        <f>Odkazy!X68</f>
        <v>64898</v>
      </c>
    </row>
    <row r="66" spans="1:7" x14ac:dyDescent="0.3">
      <c r="A66" t="str">
        <f>Odkazy!A69</f>
        <v>Brodský</v>
      </c>
      <c r="B66" t="str">
        <f>Odkazy!B69</f>
        <v>Jan</v>
      </c>
      <c r="C66" t="str">
        <f>Odkazy!C69</f>
        <v>muž</v>
      </c>
      <c r="D66">
        <f>Odkazy!D69</f>
        <v>20354</v>
      </c>
      <c r="E66">
        <f ca="1">Odkazy!E69</f>
        <v>66</v>
      </c>
      <c r="F66">
        <f>Odkazy!Y69</f>
        <v>4385.1000000000004</v>
      </c>
      <c r="G66">
        <f>Odkazy!X69</f>
        <v>43851</v>
      </c>
    </row>
    <row r="67" spans="1:7" x14ac:dyDescent="0.3">
      <c r="A67" t="str">
        <f>Odkazy!A70</f>
        <v>Jonák</v>
      </c>
      <c r="B67" t="str">
        <f>Odkazy!B70</f>
        <v>František</v>
      </c>
      <c r="C67" t="str">
        <f>Odkazy!C70</f>
        <v>muž</v>
      </c>
      <c r="D67">
        <f>Odkazy!D70</f>
        <v>17718</v>
      </c>
      <c r="E67">
        <f ca="1">Odkazy!E70</f>
        <v>73</v>
      </c>
      <c r="F67">
        <f>Odkazy!Y70</f>
        <v>5881</v>
      </c>
      <c r="G67">
        <f>Odkazy!X70</f>
        <v>58810</v>
      </c>
    </row>
    <row r="68" spans="1:7" x14ac:dyDescent="0.3">
      <c r="A68" t="str">
        <f>Odkazy!A71</f>
        <v>Piskořová</v>
      </c>
      <c r="B68" t="str">
        <f>Odkazy!B71</f>
        <v>Marie</v>
      </c>
      <c r="C68" t="str">
        <f>Odkazy!C71</f>
        <v>žena</v>
      </c>
      <c r="D68">
        <f>Odkazy!D71</f>
        <v>17126</v>
      </c>
      <c r="E68">
        <f ca="1">Odkazy!E71</f>
        <v>75</v>
      </c>
      <c r="F68">
        <f>Odkazy!Y71</f>
        <v>5176.7</v>
      </c>
      <c r="G68">
        <f>Odkazy!X71</f>
        <v>51767</v>
      </c>
    </row>
    <row r="69" spans="1:7" x14ac:dyDescent="0.3">
      <c r="A69" t="str">
        <f>Odkazy!A72</f>
        <v>Sekaná</v>
      </c>
      <c r="B69" t="str">
        <f>Odkazy!B72</f>
        <v>Pavla</v>
      </c>
      <c r="C69" t="str">
        <f>Odkazy!C72</f>
        <v>žena</v>
      </c>
      <c r="D69">
        <f>Odkazy!D72</f>
        <v>15751</v>
      </c>
      <c r="E69">
        <f ca="1">Odkazy!E72</f>
        <v>79</v>
      </c>
      <c r="F69">
        <f>Odkazy!Y72</f>
        <v>5637.3</v>
      </c>
      <c r="G69">
        <f>Odkazy!X72</f>
        <v>56373</v>
      </c>
    </row>
    <row r="70" spans="1:7" x14ac:dyDescent="0.3">
      <c r="A70" t="str">
        <f>Odkazy!A73</f>
        <v>Novák</v>
      </c>
      <c r="B70" t="str">
        <f>Odkazy!B73</f>
        <v>Jan</v>
      </c>
      <c r="C70" t="str">
        <f>Odkazy!C73</f>
        <v>muž</v>
      </c>
      <c r="D70">
        <f>Odkazy!D73</f>
        <v>15350</v>
      </c>
      <c r="E70">
        <f ca="1">Odkazy!E73</f>
        <v>80</v>
      </c>
      <c r="F70">
        <f>Odkazy!Y73</f>
        <v>6441.1</v>
      </c>
      <c r="G70">
        <f>Odkazy!X73</f>
        <v>64411</v>
      </c>
    </row>
    <row r="71" spans="1:7" x14ac:dyDescent="0.3">
      <c r="A71" t="str">
        <f>Odkazy!A74</f>
        <v>Syslová</v>
      </c>
      <c r="B71" t="str">
        <f>Odkazy!B74</f>
        <v>Dana</v>
      </c>
      <c r="C71" t="str">
        <f>Odkazy!C74</f>
        <v>žena</v>
      </c>
      <c r="D71">
        <f>Odkazy!D74</f>
        <v>27901</v>
      </c>
      <c r="E71">
        <f ca="1">Odkazy!E74</f>
        <v>45</v>
      </c>
      <c r="F71">
        <f>Odkazy!Y74</f>
        <v>6344.0999999999995</v>
      </c>
      <c r="G71">
        <f>Odkazy!X74</f>
        <v>63441</v>
      </c>
    </row>
    <row r="72" spans="1:7" x14ac:dyDescent="0.3">
      <c r="A72" t="str">
        <f>Odkazy!A75</f>
        <v>Pancíř</v>
      </c>
      <c r="B72" t="str">
        <f>Odkazy!B75</f>
        <v>Petr</v>
      </c>
      <c r="C72" t="str">
        <f>Odkazy!C75</f>
        <v>muž</v>
      </c>
      <c r="D72">
        <f>Odkazy!D75</f>
        <v>27014</v>
      </c>
      <c r="E72">
        <f ca="1">Odkazy!E75</f>
        <v>48</v>
      </c>
      <c r="F72">
        <f>Odkazy!Y75</f>
        <v>7105</v>
      </c>
      <c r="G72">
        <f>Odkazy!X75</f>
        <v>71050</v>
      </c>
    </row>
    <row r="73" spans="1:7" x14ac:dyDescent="0.3">
      <c r="A73" t="str">
        <f>Odkazy!A76</f>
        <v>Chomáč</v>
      </c>
      <c r="B73" t="str">
        <f>Odkazy!B76</f>
        <v>Dezider</v>
      </c>
      <c r="C73" t="str">
        <f>Odkazy!C76</f>
        <v>muž</v>
      </c>
      <c r="D73">
        <f>Odkazy!D76</f>
        <v>26258</v>
      </c>
      <c r="E73">
        <f ca="1">Odkazy!E76</f>
        <v>50</v>
      </c>
      <c r="F73">
        <f>Odkazy!Y76</f>
        <v>5553.6</v>
      </c>
      <c r="G73">
        <f>Odkazy!X76</f>
        <v>55536</v>
      </c>
    </row>
    <row r="74" spans="1:7" x14ac:dyDescent="0.3">
      <c r="A74" t="str">
        <f>Odkazy!A77</f>
        <v>Urban</v>
      </c>
      <c r="B74" t="str">
        <f>Odkazy!B77</f>
        <v>Jiří</v>
      </c>
      <c r="C74" t="str">
        <f>Odkazy!C77</f>
        <v>muž</v>
      </c>
      <c r="D74">
        <f>Odkazy!D77</f>
        <v>26316</v>
      </c>
      <c r="E74">
        <f ca="1">Odkazy!E77</f>
        <v>50</v>
      </c>
      <c r="F74">
        <f>Odkazy!Y77</f>
        <v>7660.8</v>
      </c>
      <c r="G74">
        <f>Odkazy!X77</f>
        <v>76608</v>
      </c>
    </row>
    <row r="75" spans="1:7" x14ac:dyDescent="0.3">
      <c r="A75" t="str">
        <f>Odkazy!A78</f>
        <v>Tikal</v>
      </c>
      <c r="B75" t="str">
        <f>Odkazy!B78</f>
        <v>Petr</v>
      </c>
      <c r="C75" t="str">
        <f>Odkazy!C78</f>
        <v>muž</v>
      </c>
      <c r="D75">
        <f>Odkazy!D78</f>
        <v>26092</v>
      </c>
      <c r="E75">
        <f ca="1">Odkazy!E78</f>
        <v>50</v>
      </c>
      <c r="F75">
        <f>Odkazy!Y78</f>
        <v>7145.2</v>
      </c>
      <c r="G75">
        <f>Odkazy!X78</f>
        <v>71452</v>
      </c>
    </row>
    <row r="76" spans="1:7" x14ac:dyDescent="0.3">
      <c r="A76" t="str">
        <f>Odkazy!A79</f>
        <v>Müller</v>
      </c>
      <c r="B76" t="str">
        <f>Odkazy!B79</f>
        <v>Zdeněk</v>
      </c>
      <c r="C76" t="str">
        <f>Odkazy!C79</f>
        <v>muž</v>
      </c>
      <c r="D76">
        <f>Odkazy!D79</f>
        <v>25526</v>
      </c>
      <c r="E76">
        <f ca="1">Odkazy!E79</f>
        <v>52</v>
      </c>
      <c r="F76">
        <f>Odkazy!Y79</f>
        <v>7403.9</v>
      </c>
      <c r="G76">
        <f>Odkazy!X79</f>
        <v>74039</v>
      </c>
    </row>
    <row r="77" spans="1:7" x14ac:dyDescent="0.3">
      <c r="A77" t="str">
        <f>Odkazy!A80</f>
        <v>Roubal</v>
      </c>
      <c r="B77" t="str">
        <f>Odkazy!B80</f>
        <v>Marian</v>
      </c>
      <c r="C77" t="str">
        <f>Odkazy!C80</f>
        <v>muž</v>
      </c>
      <c r="D77">
        <f>Odkazy!D80</f>
        <v>25534</v>
      </c>
      <c r="E77">
        <f ca="1">Odkazy!E80</f>
        <v>52</v>
      </c>
      <c r="F77">
        <f>Odkazy!Y80</f>
        <v>5436.4</v>
      </c>
      <c r="G77">
        <f>Odkazy!X80</f>
        <v>54364</v>
      </c>
    </row>
    <row r="78" spans="1:7" x14ac:dyDescent="0.3">
      <c r="A78" t="str">
        <f>Odkazy!A81</f>
        <v>Lysá</v>
      </c>
      <c r="B78" t="str">
        <f>Odkazy!B81</f>
        <v>Marie</v>
      </c>
      <c r="C78" t="str">
        <f>Odkazy!C81</f>
        <v>žena</v>
      </c>
      <c r="D78">
        <f>Odkazy!D81</f>
        <v>25329</v>
      </c>
      <c r="E78">
        <f ca="1">Odkazy!E81</f>
        <v>52</v>
      </c>
      <c r="F78">
        <f>Odkazy!Y81</f>
        <v>6079.7000000000007</v>
      </c>
      <c r="G78">
        <f>Odkazy!X81</f>
        <v>60797</v>
      </c>
    </row>
    <row r="79" spans="1:7" x14ac:dyDescent="0.3">
      <c r="A79" t="str">
        <f>Odkazy!A82</f>
        <v>Hroch</v>
      </c>
      <c r="B79" t="str">
        <f>Odkazy!B82</f>
        <v>Jan</v>
      </c>
      <c r="C79" t="str">
        <f>Odkazy!C82</f>
        <v>muž</v>
      </c>
      <c r="D79">
        <f>Odkazy!D82</f>
        <v>24340</v>
      </c>
      <c r="E79">
        <f ca="1">Odkazy!E82</f>
        <v>55</v>
      </c>
      <c r="F79">
        <f>Odkazy!Y82</f>
        <v>7513.6</v>
      </c>
      <c r="G79">
        <f>Odkazy!X82</f>
        <v>75136</v>
      </c>
    </row>
    <row r="80" spans="1:7" x14ac:dyDescent="0.3">
      <c r="A80" t="str">
        <f>Odkazy!A83</f>
        <v>Pšenica</v>
      </c>
      <c r="B80" t="str">
        <f>Odkazy!B83</f>
        <v>Otakar</v>
      </c>
      <c r="C80" t="str">
        <f>Odkazy!C83</f>
        <v>muž</v>
      </c>
      <c r="D80">
        <f>Odkazy!D83</f>
        <v>24327</v>
      </c>
      <c r="E80">
        <f ca="1">Odkazy!E83</f>
        <v>55</v>
      </c>
      <c r="F80">
        <f>Odkazy!Y83</f>
        <v>5476.7</v>
      </c>
      <c r="G80">
        <f>Odkazy!X83</f>
        <v>54767</v>
      </c>
    </row>
    <row r="81" spans="1:7" x14ac:dyDescent="0.3">
      <c r="A81" t="str">
        <f>Odkazy!A84</f>
        <v>Tomášek</v>
      </c>
      <c r="B81" t="str">
        <f>Odkazy!B84</f>
        <v>Václav</v>
      </c>
      <c r="C81" t="str">
        <f>Odkazy!C84</f>
        <v>muž</v>
      </c>
      <c r="D81">
        <f>Odkazy!D84</f>
        <v>23599</v>
      </c>
      <c r="E81">
        <f ca="1">Odkazy!E84</f>
        <v>57</v>
      </c>
      <c r="F81">
        <f>Odkazy!Y84</f>
        <v>7578.7</v>
      </c>
      <c r="G81">
        <f>Odkazy!X84</f>
        <v>75787</v>
      </c>
    </row>
    <row r="82" spans="1:7" x14ac:dyDescent="0.3">
      <c r="A82" t="str">
        <f>Odkazy!A85</f>
        <v>Vysoká</v>
      </c>
      <c r="B82" t="str">
        <f>Odkazy!B85</f>
        <v>Zuzana</v>
      </c>
      <c r="C82" t="str">
        <f>Odkazy!C85</f>
        <v>žena</v>
      </c>
      <c r="D82">
        <f>Odkazy!D85</f>
        <v>23234</v>
      </c>
      <c r="E82">
        <f ca="1">Odkazy!E85</f>
        <v>58</v>
      </c>
      <c r="F82">
        <f>Odkazy!Y85</f>
        <v>7039.9</v>
      </c>
      <c r="G82">
        <f>Odkazy!X85</f>
        <v>70399</v>
      </c>
    </row>
    <row r="83" spans="1:7" x14ac:dyDescent="0.3">
      <c r="A83" t="str">
        <f>Odkazy!A86</f>
        <v>Horák</v>
      </c>
      <c r="B83" t="str">
        <f>Odkazy!B86</f>
        <v>Josef</v>
      </c>
      <c r="C83" t="str">
        <f>Odkazy!C86</f>
        <v>muž</v>
      </c>
      <c r="D83">
        <f>Odkazy!D86</f>
        <v>22943</v>
      </c>
      <c r="E83">
        <f ca="1">Odkazy!E86</f>
        <v>59</v>
      </c>
      <c r="F83">
        <f>Odkazy!Y86</f>
        <v>4668.7</v>
      </c>
      <c r="G83">
        <f>Odkazy!X86</f>
        <v>46687</v>
      </c>
    </row>
    <row r="84" spans="1:7" x14ac:dyDescent="0.3">
      <c r="A84" t="str">
        <f>Odkazy!A87</f>
        <v>Ťavová</v>
      </c>
      <c r="B84" t="str">
        <f>Odkazy!B87</f>
        <v>Simona</v>
      </c>
      <c r="C84" t="str">
        <f>Odkazy!C87</f>
        <v>žena</v>
      </c>
      <c r="D84">
        <f>Odkazy!D87</f>
        <v>22866</v>
      </c>
      <c r="E84">
        <f ca="1">Odkazy!E87</f>
        <v>59</v>
      </c>
      <c r="F84">
        <f>Odkazy!Y87</f>
        <v>4982.7</v>
      </c>
      <c r="G84">
        <f>Odkazy!X87</f>
        <v>49827</v>
      </c>
    </row>
    <row r="85" spans="1:7" x14ac:dyDescent="0.3">
      <c r="A85" t="str">
        <f>Odkazy!A88</f>
        <v>Stoklasa</v>
      </c>
      <c r="B85" t="str">
        <f>Odkazy!B88</f>
        <v>Stanislav</v>
      </c>
      <c r="C85" t="str">
        <f>Odkazy!C88</f>
        <v>muž</v>
      </c>
      <c r="D85">
        <f>Odkazy!D88</f>
        <v>22329</v>
      </c>
      <c r="E85">
        <f ca="1">Odkazy!E88</f>
        <v>61</v>
      </c>
      <c r="F85">
        <f>Odkazy!Y88</f>
        <v>6822.1</v>
      </c>
      <c r="G85">
        <f>Odkazy!X88</f>
        <v>68221</v>
      </c>
    </row>
    <row r="86" spans="1:7" x14ac:dyDescent="0.3">
      <c r="A86" t="str">
        <f>Odkazy!A89</f>
        <v>Typlt</v>
      </c>
      <c r="B86" t="str">
        <f>Odkazy!B89</f>
        <v>Filip</v>
      </c>
      <c r="C86" t="str">
        <f>Odkazy!C89</f>
        <v>muž</v>
      </c>
      <c r="D86">
        <f>Odkazy!D89</f>
        <v>22379</v>
      </c>
      <c r="E86">
        <f ca="1">Odkazy!E89</f>
        <v>60</v>
      </c>
      <c r="F86">
        <f>Odkazy!Y89</f>
        <v>5988.0999999999995</v>
      </c>
      <c r="G86">
        <f>Odkazy!X89</f>
        <v>59881</v>
      </c>
    </row>
    <row r="87" spans="1:7" x14ac:dyDescent="0.3">
      <c r="A87" t="str">
        <f>Odkazy!A90</f>
        <v>Brom</v>
      </c>
      <c r="B87" t="str">
        <f>Odkazy!B90</f>
        <v>Gustav</v>
      </c>
      <c r="C87" t="str">
        <f>Odkazy!C90</f>
        <v>muž</v>
      </c>
      <c r="D87">
        <f>Odkazy!D90</f>
        <v>22190</v>
      </c>
      <c r="E87">
        <f ca="1">Odkazy!E90</f>
        <v>61</v>
      </c>
      <c r="F87">
        <f>Odkazy!Y90</f>
        <v>5840.5999999999995</v>
      </c>
      <c r="G87">
        <f>Odkazy!X90</f>
        <v>58406</v>
      </c>
    </row>
    <row r="88" spans="1:7" x14ac:dyDescent="0.3">
      <c r="A88" t="str">
        <f>Odkazy!A91</f>
        <v>Rak</v>
      </c>
      <c r="B88" t="str">
        <f>Odkazy!B91</f>
        <v>Emil</v>
      </c>
      <c r="C88" t="str">
        <f>Odkazy!C91</f>
        <v>muž</v>
      </c>
      <c r="D88">
        <f>Odkazy!D91</f>
        <v>22297</v>
      </c>
      <c r="E88">
        <f ca="1">Odkazy!E91</f>
        <v>61</v>
      </c>
      <c r="F88">
        <f>Odkazy!Y91</f>
        <v>7269.2999999999993</v>
      </c>
      <c r="G88">
        <f>Odkazy!X91</f>
        <v>72693</v>
      </c>
    </row>
    <row r="89" spans="1:7" x14ac:dyDescent="0.3">
      <c r="A89" t="str">
        <f>Odkazy!A92</f>
        <v>Pospíšek</v>
      </c>
      <c r="B89" t="str">
        <f>Odkazy!B92</f>
        <v>Karel</v>
      </c>
      <c r="C89" t="str">
        <f>Odkazy!C92</f>
        <v>muž</v>
      </c>
      <c r="D89">
        <f>Odkazy!D92</f>
        <v>21905</v>
      </c>
      <c r="E89">
        <f ca="1">Odkazy!E92</f>
        <v>62</v>
      </c>
      <c r="F89">
        <f>Odkazy!Y92</f>
        <v>4351.7</v>
      </c>
      <c r="G89">
        <f>Odkazy!X92</f>
        <v>43517</v>
      </c>
    </row>
    <row r="90" spans="1:7" x14ac:dyDescent="0.3">
      <c r="A90" t="str">
        <f>Odkazy!A93</f>
        <v>Šipl</v>
      </c>
      <c r="B90" t="str">
        <f>Odkazy!B93</f>
        <v>Vladimír</v>
      </c>
      <c r="C90" t="str">
        <f>Odkazy!C93</f>
        <v>muž</v>
      </c>
      <c r="D90">
        <f>Odkazy!D93</f>
        <v>21899</v>
      </c>
      <c r="E90">
        <f ca="1">Odkazy!E93</f>
        <v>62</v>
      </c>
      <c r="F90">
        <f>Odkazy!Y93</f>
        <v>5369.7000000000007</v>
      </c>
      <c r="G90">
        <f>Odkazy!X93</f>
        <v>53697</v>
      </c>
    </row>
    <row r="91" spans="1:7" x14ac:dyDescent="0.3">
      <c r="A91" t="str">
        <f>Odkazy!A94</f>
        <v>Lysý</v>
      </c>
      <c r="B91" t="str">
        <f>Odkazy!B94</f>
        <v>Václav</v>
      </c>
      <c r="C91" t="str">
        <f>Odkazy!C94</f>
        <v>muž</v>
      </c>
      <c r="D91">
        <f>Odkazy!D94</f>
        <v>20598</v>
      </c>
      <c r="E91">
        <f ca="1">Odkazy!E94</f>
        <v>65</v>
      </c>
      <c r="F91">
        <f>Odkazy!Y94</f>
        <v>7189.2999999999993</v>
      </c>
      <c r="G91">
        <f>Odkazy!X94</f>
        <v>71893</v>
      </c>
    </row>
    <row r="92" spans="1:7" x14ac:dyDescent="0.3">
      <c r="A92" t="str">
        <f>Odkazy!A95</f>
        <v>Hudec</v>
      </c>
      <c r="B92" t="str">
        <f>Odkazy!B95</f>
        <v>Jan</v>
      </c>
      <c r="C92" t="str">
        <f>Odkazy!C95</f>
        <v>muž</v>
      </c>
      <c r="D92">
        <f>Odkazy!D95</f>
        <v>20129</v>
      </c>
      <c r="E92">
        <f ca="1">Odkazy!E95</f>
        <v>67</v>
      </c>
      <c r="F92">
        <f>Odkazy!Y95</f>
        <v>4402</v>
      </c>
      <c r="G92">
        <f>Odkazy!X95</f>
        <v>44020</v>
      </c>
    </row>
    <row r="93" spans="1:7" x14ac:dyDescent="0.3">
      <c r="A93" t="str">
        <f>Odkazy!A96</f>
        <v>Kolínský</v>
      </c>
      <c r="B93" t="str">
        <f>Odkazy!B96</f>
        <v>Miroslav</v>
      </c>
      <c r="C93" t="str">
        <f>Odkazy!C96</f>
        <v>muž</v>
      </c>
      <c r="D93">
        <f>Odkazy!D96</f>
        <v>19253</v>
      </c>
      <c r="E93">
        <f ca="1">Odkazy!E96</f>
        <v>69</v>
      </c>
      <c r="F93">
        <f>Odkazy!Y96</f>
        <v>6920.1</v>
      </c>
      <c r="G93">
        <f>Odkazy!X96</f>
        <v>69201</v>
      </c>
    </row>
    <row r="94" spans="1:7" x14ac:dyDescent="0.3">
      <c r="A94" t="str">
        <f>Odkazy!A97</f>
        <v>Epingerová</v>
      </c>
      <c r="B94" t="str">
        <f>Odkazy!B97</f>
        <v>Dana</v>
      </c>
      <c r="C94" t="str">
        <f>Odkazy!C97</f>
        <v>žena</v>
      </c>
      <c r="D94">
        <f>Odkazy!D97</f>
        <v>17089</v>
      </c>
      <c r="E94">
        <f ca="1">Odkazy!E97</f>
        <v>75</v>
      </c>
      <c r="F94">
        <f>Odkazy!Y97</f>
        <v>5896.3</v>
      </c>
      <c r="G94">
        <f>Odkazy!X97</f>
        <v>58963</v>
      </c>
    </row>
    <row r="95" spans="1:7" x14ac:dyDescent="0.3">
      <c r="A95" t="str">
        <f>Odkazy!A98</f>
        <v>Ploutev</v>
      </c>
      <c r="B95" t="str">
        <f>Odkazy!B98</f>
        <v>Josef</v>
      </c>
      <c r="C95" t="str">
        <f>Odkazy!C98</f>
        <v>muž</v>
      </c>
      <c r="D95">
        <f>Odkazy!D98</f>
        <v>16774</v>
      </c>
      <c r="E95">
        <f ca="1">Odkazy!E98</f>
        <v>76</v>
      </c>
      <c r="F95">
        <f>Odkazy!Y98</f>
        <v>6013</v>
      </c>
      <c r="G95">
        <f>Odkazy!X98</f>
        <v>60130</v>
      </c>
    </row>
    <row r="96" spans="1:7" x14ac:dyDescent="0.3">
      <c r="A96" t="str">
        <f>Odkazy!A99</f>
        <v>Táborský</v>
      </c>
      <c r="B96" t="str">
        <f>Odkazy!B99</f>
        <v>Květoslav</v>
      </c>
      <c r="C96" t="str">
        <f>Odkazy!C99</f>
        <v>muž</v>
      </c>
      <c r="D96">
        <f>Odkazy!D99</f>
        <v>16799</v>
      </c>
      <c r="E96">
        <f ca="1">Odkazy!E99</f>
        <v>76</v>
      </c>
      <c r="F96">
        <f>Odkazy!Y99</f>
        <v>4556.3</v>
      </c>
      <c r="G96">
        <f>Odkazy!X99</f>
        <v>45563</v>
      </c>
    </row>
    <row r="97" spans="1:7" x14ac:dyDescent="0.3">
      <c r="A97" t="str">
        <f>Odkazy!A100</f>
        <v>Pospíchal</v>
      </c>
      <c r="B97" t="str">
        <f>Odkazy!B100</f>
        <v>Tomáš</v>
      </c>
      <c r="C97" t="str">
        <f>Odkazy!C100</f>
        <v>muž</v>
      </c>
      <c r="D97">
        <f>Odkazy!D100</f>
        <v>16604</v>
      </c>
      <c r="E97">
        <f ca="1">Odkazy!E100</f>
        <v>76</v>
      </c>
      <c r="F97">
        <f>Odkazy!Y100</f>
        <v>6654.0999999999995</v>
      </c>
      <c r="G97">
        <f>Odkazy!X100</f>
        <v>66541</v>
      </c>
    </row>
    <row r="98" spans="1:7" x14ac:dyDescent="0.3">
      <c r="A98" t="str">
        <f>Odkazy!A101</f>
        <v>Šimravá</v>
      </c>
      <c r="B98" t="str">
        <f>Odkazy!B101</f>
        <v>Pavla</v>
      </c>
      <c r="C98" t="str">
        <f>Odkazy!C101</f>
        <v>žena</v>
      </c>
      <c r="D98">
        <f>Odkazy!D101</f>
        <v>16649</v>
      </c>
      <c r="E98">
        <f ca="1">Odkazy!E101</f>
        <v>76</v>
      </c>
      <c r="F98">
        <f>Odkazy!Y101</f>
        <v>5471.9000000000005</v>
      </c>
      <c r="G98">
        <f>Odkazy!X101</f>
        <v>54719</v>
      </c>
    </row>
    <row r="99" spans="1:7" x14ac:dyDescent="0.3">
      <c r="A99" t="str">
        <f>Odkazy!A102</f>
        <v>Kameš</v>
      </c>
      <c r="B99" t="str">
        <f>Odkazy!B102</f>
        <v>Milouš</v>
      </c>
      <c r="C99" t="str">
        <f>Odkazy!C102</f>
        <v>muž</v>
      </c>
      <c r="D99">
        <f>Odkazy!D102</f>
        <v>16571</v>
      </c>
      <c r="E99">
        <f ca="1">Odkazy!E102</f>
        <v>76</v>
      </c>
      <c r="F99">
        <f>Odkazy!Y102</f>
        <v>6577.2000000000007</v>
      </c>
      <c r="G99">
        <f>Odkazy!X102</f>
        <v>65772</v>
      </c>
    </row>
    <row r="100" spans="1:7" x14ac:dyDescent="0.3">
      <c r="A100" t="str">
        <f>Odkazy!A103</f>
        <v>Klofák</v>
      </c>
      <c r="B100" t="str">
        <f>Odkazy!B103</f>
        <v>Jiří</v>
      </c>
      <c r="C100" t="str">
        <f>Odkazy!C103</f>
        <v>muž</v>
      </c>
      <c r="D100">
        <f>Odkazy!D103</f>
        <v>16288</v>
      </c>
      <c r="E100">
        <f ca="1">Odkazy!E103</f>
        <v>77</v>
      </c>
      <c r="F100">
        <f>Odkazy!Y103</f>
        <v>7811.3</v>
      </c>
      <c r="G100">
        <f>Odkazy!X103</f>
        <v>78113</v>
      </c>
    </row>
    <row r="101" spans="1:7" x14ac:dyDescent="0.3">
      <c r="A101" t="str">
        <f>Odkazy!A104</f>
        <v>Vosáhlo</v>
      </c>
      <c r="B101" t="str">
        <f>Odkazy!B104</f>
        <v>Zdeněk</v>
      </c>
      <c r="C101" t="str">
        <f>Odkazy!C104</f>
        <v>muž</v>
      </c>
      <c r="D101">
        <f>Odkazy!D104</f>
        <v>15239</v>
      </c>
      <c r="E101">
        <f ca="1">Odkazy!E104</f>
        <v>80</v>
      </c>
      <c r="F101">
        <f>Odkazy!Y104</f>
        <v>6611.2</v>
      </c>
      <c r="G101">
        <f>Odkazy!X104</f>
        <v>66112</v>
      </c>
    </row>
    <row r="102" spans="1:7" x14ac:dyDescent="0.3">
      <c r="A102" t="str">
        <f>Odkazy!A105</f>
        <v>Řízek</v>
      </c>
      <c r="B102" t="str">
        <f>Odkazy!B105</f>
        <v>Čestmír</v>
      </c>
      <c r="C102" t="str">
        <f>Odkazy!C105</f>
        <v>muž</v>
      </c>
      <c r="D102">
        <f>Odkazy!D105</f>
        <v>15027</v>
      </c>
      <c r="E102">
        <f ca="1">Odkazy!E105</f>
        <v>81</v>
      </c>
      <c r="F102">
        <f>Odkazy!Y105</f>
        <v>5849.7000000000007</v>
      </c>
      <c r="G102">
        <f>Odkazy!X105</f>
        <v>58497</v>
      </c>
    </row>
    <row r="103" spans="1:7" x14ac:dyDescent="0.3">
      <c r="A103" t="s">
        <v>218</v>
      </c>
      <c r="F103">
        <f>SUBTOTAL(109,Tabulka6[Odměna])</f>
        <v>600296</v>
      </c>
      <c r="G103">
        <f>SUBTOTAL(109,Tabulka6[Mzda�celkem])</f>
        <v>6002960</v>
      </c>
    </row>
    <row r="105" spans="1:7" x14ac:dyDescent="0.3">
      <c r="A105" t="s">
        <v>218</v>
      </c>
      <c r="G105">
        <f>SUM(G4:G102)</f>
        <v>6002960</v>
      </c>
    </row>
  </sheetData>
  <pageMargins left="0.7" right="0.7" top="0.78740157499999996" bottom="0.78740157499999996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Odkazy</vt:lpstr>
      <vt:lpstr>Odkazy-2</vt:lpstr>
      <vt:lpstr>Daň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synek</dc:creator>
  <cp:lastModifiedBy>synek</cp:lastModifiedBy>
  <dcterms:created xsi:type="dcterms:W3CDTF">2022-02-06T18:38:56Z</dcterms:created>
  <dcterms:modified xsi:type="dcterms:W3CDTF">2022-02-06T22:52:20Z</dcterms:modified>
</cp:coreProperties>
</file>